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30.5\"/>
    </mc:Choice>
  </mc:AlternateContent>
  <xr:revisionPtr revIDLastSave="0" documentId="13_ncr:1_{133B6C49-F0E8-4A5E-9B08-788C3D3BCE35}" xr6:coauthVersionLast="47" xr6:coauthVersionMax="47" xr10:uidLastSave="{00000000-0000-0000-0000-000000000000}"/>
  <workbookProtection workbookAlgorithmName="SHA-512" workbookHashValue="AITWv/J8ONrioM30i0bD9zWSiMmi02Bn3dYr4I8nxF/gUEKs8wViP1gwompREFudI77IuVLOv+5OJoTgfUFW1A==" workbookSaltValue="H8Ldu5Rz9aGFOpsGbB0KDw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3" r:id="rId1"/>
    <sheet name="ΠΕ ΨΥΧΟΛΟΓΙΑΣ_ΚΑΤΑΤΑΞΗ" sheetId="14" r:id="rId2"/>
    <sheet name="ΑΜΥΓΔΑΛΕΖΑ" sheetId="15" r:id="rId3"/>
    <sheet name="ΤΑΥΡΟΣ" sheetId="16" r:id="rId4"/>
    <sheet name="ΚΟΡΙΝΘΟΣ" sheetId="21" r:id="rId5"/>
    <sheet name="ΞΑΝΘΗ" sheetId="22" r:id="rId6"/>
    <sheet name="ΔΡΑΜΑ" sheetId="23" r:id="rId7"/>
    <sheet name="ΟΡΕΣΤΙΑΔΑ" sheetId="24" r:id="rId8"/>
  </sheets>
  <definedNames>
    <definedName name="_xlnm.Print_Area" localSheetId="2">ΑΜΥΓΔΑΛΕΖΑ!$A$1:$Y$7</definedName>
    <definedName name="_xlnm.Print_Area" localSheetId="0">ΑΠΟΡΡΙΠΤΕΟΙ!$A$1:$G$15</definedName>
    <definedName name="_xlnm.Print_Area" localSheetId="6">ΔΡΑΜΑ!$A$1:$Y$5</definedName>
    <definedName name="_xlnm.Print_Area" localSheetId="4">ΚΟΡΙΝΘΟΣ!$A$1:$Y$5</definedName>
    <definedName name="_xlnm.Print_Area" localSheetId="5">ΞΑΝΘΗ!$A$1:$Y$5</definedName>
    <definedName name="_xlnm.Print_Area" localSheetId="7">ΟΡΕΣΤΙΑΔΑ!$A$1:$Y$5</definedName>
    <definedName name="_xlnm.Print_Area" localSheetId="1">'ΠΕ ΨΥΧΟΛΟΓΙΑΣ_ΚΑΤΑΤΑΞΗ'!$A$1:$Y$16</definedName>
    <definedName name="_xlnm.Print_Area" localSheetId="3">ΤΑΥΡΟΣ!$A$1:$Y$5</definedName>
  </definedNames>
  <calcPr calcId="191029"/>
</workbook>
</file>

<file path=xl/calcChain.xml><?xml version="1.0" encoding="utf-8"?>
<calcChain xmlns="http://schemas.openxmlformats.org/spreadsheetml/2006/main">
  <c r="X5" i="24" l="1"/>
  <c r="V5" i="24"/>
  <c r="T5" i="24"/>
  <c r="R5" i="24"/>
  <c r="P5" i="24"/>
  <c r="K5" i="24"/>
  <c r="I5" i="24"/>
  <c r="X5" i="23"/>
  <c r="V5" i="23"/>
  <c r="T5" i="23"/>
  <c r="R5" i="23"/>
  <c r="P5" i="23"/>
  <c r="K5" i="23"/>
  <c r="I5" i="23"/>
  <c r="X5" i="22"/>
  <c r="V5" i="22"/>
  <c r="T5" i="22"/>
  <c r="R5" i="22"/>
  <c r="P5" i="22"/>
  <c r="K5" i="22"/>
  <c r="I5" i="22"/>
  <c r="X5" i="21"/>
  <c r="V5" i="21"/>
  <c r="T5" i="21"/>
  <c r="R5" i="21"/>
  <c r="P5" i="21"/>
  <c r="K5" i="21"/>
  <c r="I5" i="21"/>
  <c r="X5" i="16"/>
  <c r="V5" i="16"/>
  <c r="T5" i="16"/>
  <c r="R5" i="16"/>
  <c r="P5" i="16"/>
  <c r="K5" i="16"/>
  <c r="I5" i="16"/>
  <c r="X6" i="15"/>
  <c r="V6" i="15"/>
  <c r="T6" i="15"/>
  <c r="R6" i="15"/>
  <c r="P6" i="15"/>
  <c r="K6" i="15"/>
  <c r="I6" i="15"/>
  <c r="X5" i="15"/>
  <c r="V5" i="15"/>
  <c r="T5" i="15"/>
  <c r="P5" i="15"/>
  <c r="K5" i="15"/>
  <c r="I5" i="15"/>
  <c r="Y5" i="24" l="1"/>
  <c r="Y5" i="23"/>
  <c r="Y5" i="22"/>
  <c r="Y5" i="21"/>
  <c r="Y5" i="16"/>
  <c r="Y6" i="15"/>
  <c r="Y5" i="15"/>
  <c r="I18" i="13"/>
  <c r="K18" i="13"/>
  <c r="P18" i="13"/>
  <c r="R18" i="13"/>
  <c r="T18" i="13"/>
  <c r="V18" i="13"/>
  <c r="X18" i="13"/>
  <c r="I19" i="13"/>
  <c r="K19" i="13"/>
  <c r="P19" i="13"/>
  <c r="R19" i="13"/>
  <c r="Y19" i="13" s="1"/>
  <c r="T19" i="13"/>
  <c r="V19" i="13"/>
  <c r="X19" i="13"/>
  <c r="I20" i="13"/>
  <c r="K20" i="13"/>
  <c r="P20" i="13"/>
  <c r="R20" i="13"/>
  <c r="T20" i="13"/>
  <c r="V20" i="13"/>
  <c r="X20" i="13"/>
  <c r="I21" i="13"/>
  <c r="K21" i="13"/>
  <c r="P21" i="13"/>
  <c r="R21" i="13"/>
  <c r="T21" i="13"/>
  <c r="V21" i="13"/>
  <c r="X21" i="13"/>
  <c r="I22" i="13"/>
  <c r="K22" i="13"/>
  <c r="P22" i="13"/>
  <c r="R22" i="13"/>
  <c r="T22" i="13"/>
  <c r="V22" i="13"/>
  <c r="X22" i="13"/>
  <c r="I23" i="13"/>
  <c r="K23" i="13"/>
  <c r="P23" i="13"/>
  <c r="R23" i="13"/>
  <c r="T23" i="13"/>
  <c r="V23" i="13"/>
  <c r="X23" i="13"/>
  <c r="I24" i="13"/>
  <c r="K24" i="13"/>
  <c r="P24" i="13"/>
  <c r="R24" i="13"/>
  <c r="T24" i="13"/>
  <c r="V24" i="13"/>
  <c r="X24" i="13"/>
  <c r="I25" i="13"/>
  <c r="K25" i="13"/>
  <c r="P25" i="13"/>
  <c r="R25" i="13"/>
  <c r="T25" i="13"/>
  <c r="V25" i="13"/>
  <c r="X25" i="13"/>
  <c r="I26" i="13"/>
  <c r="K26" i="13"/>
  <c r="P26" i="13"/>
  <c r="R26" i="13"/>
  <c r="T26" i="13"/>
  <c r="V26" i="13"/>
  <c r="X26" i="13"/>
  <c r="I27" i="13"/>
  <c r="K27" i="13"/>
  <c r="P27" i="13"/>
  <c r="R27" i="13"/>
  <c r="T27" i="13"/>
  <c r="V27" i="13"/>
  <c r="X27" i="13"/>
  <c r="I28" i="13"/>
  <c r="K28" i="13"/>
  <c r="P28" i="13"/>
  <c r="R28" i="13"/>
  <c r="T28" i="13"/>
  <c r="V28" i="13"/>
  <c r="X28" i="13"/>
  <c r="X12" i="14"/>
  <c r="V12" i="14"/>
  <c r="T12" i="14"/>
  <c r="R12" i="14"/>
  <c r="P12" i="14"/>
  <c r="K12" i="14"/>
  <c r="I12" i="14"/>
  <c r="Y18" i="13" l="1"/>
  <c r="Y20" i="13"/>
  <c r="Y21" i="13"/>
  <c r="Y22" i="13"/>
  <c r="Y23" i="13"/>
  <c r="Y26" i="13"/>
  <c r="Y27" i="13"/>
  <c r="Y25" i="13"/>
  <c r="Y24" i="13"/>
  <c r="Y28" i="13"/>
  <c r="Y12" i="14"/>
  <c r="X7" i="14"/>
  <c r="V7" i="14"/>
  <c r="T7" i="14"/>
  <c r="R7" i="14"/>
  <c r="P7" i="14"/>
  <c r="K7" i="14"/>
  <c r="I7" i="14"/>
  <c r="X14" i="14"/>
  <c r="V14" i="14"/>
  <c r="T14" i="14"/>
  <c r="R14" i="14"/>
  <c r="P14" i="14"/>
  <c r="K14" i="14"/>
  <c r="I14" i="14"/>
  <c r="X11" i="14"/>
  <c r="V11" i="14"/>
  <c r="T11" i="14"/>
  <c r="R11" i="14"/>
  <c r="P11" i="14"/>
  <c r="K11" i="14"/>
  <c r="I11" i="14"/>
  <c r="X5" i="14"/>
  <c r="V5" i="14"/>
  <c r="T5" i="14"/>
  <c r="P5" i="14"/>
  <c r="K5" i="14"/>
  <c r="I5" i="14"/>
  <c r="X6" i="14"/>
  <c r="V6" i="14"/>
  <c r="T6" i="14"/>
  <c r="R6" i="14"/>
  <c r="P6" i="14"/>
  <c r="K6" i="14"/>
  <c r="I6" i="14"/>
  <c r="X10" i="14"/>
  <c r="V10" i="14"/>
  <c r="T10" i="14"/>
  <c r="P10" i="14"/>
  <c r="K10" i="14"/>
  <c r="I10" i="14"/>
  <c r="X8" i="14"/>
  <c r="V8" i="14"/>
  <c r="T8" i="14"/>
  <c r="R8" i="14"/>
  <c r="P8" i="14"/>
  <c r="K8" i="14"/>
  <c r="I8" i="14"/>
  <c r="X15" i="14"/>
  <c r="V15" i="14"/>
  <c r="T15" i="14"/>
  <c r="R15" i="14"/>
  <c r="P15" i="14"/>
  <c r="K15" i="14"/>
  <c r="I15" i="14"/>
  <c r="X9" i="14"/>
  <c r="V9" i="14"/>
  <c r="T9" i="14"/>
  <c r="R9" i="14"/>
  <c r="P9" i="14"/>
  <c r="K9" i="14"/>
  <c r="I9" i="14"/>
  <c r="X13" i="14"/>
  <c r="V13" i="14"/>
  <c r="T13" i="14"/>
  <c r="R13" i="14"/>
  <c r="P13" i="14"/>
  <c r="K13" i="14"/>
  <c r="I13" i="14"/>
  <c r="Y7" i="14" l="1"/>
  <c r="Y14" i="14"/>
  <c r="Y11" i="14"/>
  <c r="Y9" i="14"/>
  <c r="Y13" i="14"/>
  <c r="Y15" i="14"/>
  <c r="Y8" i="14"/>
  <c r="Y10" i="14"/>
  <c r="Y5" i="14"/>
  <c r="Y6" i="14"/>
</calcChain>
</file>

<file path=xl/sharedStrings.xml><?xml version="1.0" encoding="utf-8"?>
<sst xmlns="http://schemas.openxmlformats.org/spreadsheetml/2006/main" count="560" uniqueCount="102">
  <si>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</si>
  <si>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</si>
  <si>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</si>
  <si>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</si>
  <si>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</si>
  <si>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</si>
  <si>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</si>
  <si>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</si>
  <si>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</si>
  <si>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</si>
  <si>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</si>
  <si>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</si>
  <si>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</si>
  <si>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</si>
  <si>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</si>
  <si>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</si>
  <si>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</si>
  <si>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</si>
  <si>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</si>
  <si>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</si>
  <si>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</si>
  <si>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</si>
  <si>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</si>
  <si>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</si>
  <si>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ΠΡΟ-ΑΝΑΧΩΡΗΣΙΑΚΟ ΚΕΝΤΡΟ ΕΠΙΛΟΓΗΣ</t>
  </si>
  <si>
    <t>ΠΑΡΑΤΗΡΗΣΕΙΣ</t>
  </si>
  <si>
    <t>ΕΞΕΙΔΙΚΕΥΜΕΝΗ ΕΜΠΕΙΡΙΑ ΤΟΥΛΑΧΙΣΤΟΝ ΔΥΟ (2) ΕΤΩΝ ΣΕ ΠΛΗΘΥΣΜΟ ΠΡΟΣΦΥΓΩΝ-ΜΕΤΑΝΑΣΤΩΝ</t>
  </si>
  <si>
    <t>ΕΞΕΙΔΙΚΕΥΜΕΝΗ ΕΜΠΕΙΡΙΑ ΤΟΥΛΑΧΙΣΤΟΝ ΔΥΟ (2) ΕΤΩΝ ΣΕ ΠΛΗΘΥΣΜΟ ΠΡΟΣΦΥΓΩΝ-ΜΕΤΑΝΑΣΤΩΝ (έως και 84 μήνες)</t>
  </si>
  <si>
    <t>ΚΥΒΕΝΤΙΔΟΥ</t>
  </si>
  <si>
    <t>ΚΥΡΙΑΚΗ</t>
  </si>
  <si>
    <t>ΤΑΥΡΟΣ</t>
  </si>
  <si>
    <t>ΕΛΜΑΖΟΥΔΗ</t>
  </si>
  <si>
    <t>ΣΥΡΜΩ</t>
  </si>
  <si>
    <t>ΟΡΕΣΤΙΑΔΑ</t>
  </si>
  <si>
    <t>ΤΣΑΜΗ</t>
  </si>
  <si>
    <t>ΣΟΦΙΑ</t>
  </si>
  <si>
    <t>ΠΕΡΔΙΚΑΡΗ</t>
  </si>
  <si>
    <t>ΜΑΡΙΑΝΝΑ</t>
  </si>
  <si>
    <t>ΑΜΠΑΤΖΙΔΗΣ</t>
  </si>
  <si>
    <t>ΙΩΑΝΝΗΣ</t>
  </si>
  <si>
    <t>ΔΡΑΜΑ</t>
  </si>
  <si>
    <t>ΚΟΜΝΗΝΑΚΙΔΗΣ</t>
  </si>
  <si>
    <t>ΝΙΚΟΛΑΟΣ</t>
  </si>
  <si>
    <t>ΞΑΝΘΗ</t>
  </si>
  <si>
    <t>ΚΟΡΟΔΗΜΑ</t>
  </si>
  <si>
    <t>ΑΣΗΜΙΝΑ</t>
  </si>
  <si>
    <t>ΑΜΥΓΔΑΛΕΖΑ</t>
  </si>
  <si>
    <t>ΑΡΑΜΠΑΤΖΗ</t>
  </si>
  <si>
    <t>ΑΓΝΗ</t>
  </si>
  <si>
    <t>ΜΗ ΚΑΤΟΧΗ ΑΠΑΙΤΟΥΜΕΝΗΣ ΕΜΠΕΙΡΙΑΣ ΑΠΌ ΠΡΟΣΚΛΗΣΗ</t>
  </si>
  <si>
    <t>ΠΥΘΑΡΟΥΛΗ</t>
  </si>
  <si>
    <t>ΟΥΡΑΝΙΑ</t>
  </si>
  <si>
    <t>ΚΟΡΙΝΘΟΣ</t>
  </si>
  <si>
    <t>ΑΛΕΞΟΠΟΥΛΟΥ</t>
  </si>
  <si>
    <t>ΔΗΜΗΤΡΑ</t>
  </si>
  <si>
    <t>ΠΑΠΑΜΗΤΡΟΥ</t>
  </si>
  <si>
    <t>ΜΑΡΙΑ</t>
  </si>
  <si>
    <t>ΜΗ ΚΑΤΟΧΗ ΠΑΡΑΣΤΑΤΙΚΟΥ ΓΝΩΣΗΣ ΧΕΙΡΙΣΜΟΥ Η/Υ</t>
  </si>
  <si>
    <t>ΜΗΛΙΑΤΖΙΔΟΥ</t>
  </si>
  <si>
    <t>ΡΑΦΑΕΛΑ</t>
  </si>
  <si>
    <t>ΚΟΝΤΕ</t>
  </si>
  <si>
    <t>ΚΕΖΙΜΠΑΝ</t>
  </si>
  <si>
    <t>3859
3999</t>
  </si>
  <si>
    <t>8/5/2025
9/5/2025</t>
  </si>
  <si>
    <t>ΝΟΤΟΣ</t>
  </si>
  <si>
    <t>ΚΥΡΙΑΚΟΣ</t>
  </si>
  <si>
    <t>13/5/2025
(αποστολή 7/5/2025)</t>
  </si>
  <si>
    <t>ΓΚΙΩΡΓΚΑ</t>
  </si>
  <si>
    <t>ΕΥΑΓΓΕΛΙΑ</t>
  </si>
  <si>
    <t>12/5/2025
(αποστολή 7/5/2025)</t>
  </si>
  <si>
    <t>ΤΖΑΝΟΣ</t>
  </si>
  <si>
    <t>ΚΩΝΣΤΑΝΤΙΝΟΣ</t>
  </si>
  <si>
    <t>ΡΟΥΚΟΥΛΗ</t>
  </si>
  <si>
    <t>ΕΛΕΝΗ</t>
  </si>
  <si>
    <t>15/5/2025
(αποστολή 8/5/2025)</t>
  </si>
  <si>
    <t>ΠΙΣΙΩΤΗ</t>
  </si>
  <si>
    <t>ΚΑΛΛΙΟΠΗ</t>
  </si>
  <si>
    <t>ΧΑΤΖΑΚΗ</t>
  </si>
  <si>
    <t>ΒΑΣΙΛΙΚΗ</t>
  </si>
  <si>
    <t>ΠΑΝΑΓΙΩΤΗΣ</t>
  </si>
  <si>
    <t>ΠΑΠΠΑ</t>
  </si>
  <si>
    <t>ΧΑΡΙΤΙΝΗ</t>
  </si>
  <si>
    <t>ΜΠΑΝΤΟΥΝΑΣ</t>
  </si>
  <si>
    <t>ΓΕΩΡΓΙΟΣ-ΑΛΕΞΑΝΔΡΟΣ</t>
  </si>
  <si>
    <t>ΜΗ ΑΠΟΔΟΧΗ ΠΑΡΑΤΑΣΗΣ ΣΥΜΒΑΣΗΣ</t>
  </si>
  <si>
    <t>ΕΡΓΟ 2 - ΠΕ ΨΥΧΟΛΟΓΙΑΣ 
1. ΠΙΝΑΚΑΣ ΑΠΟΡΡΙΠΤΕΩΝ</t>
  </si>
  <si>
    <t>ΕΡΓΟ 2 - ΠΕ ΨΥΧΟΛΟΓΙΑΣ
2. ΠΙΝΑΚΑΣ ΚΑΤΑΤΑΞΗΣ</t>
  </si>
  <si>
    <t>ΕΡΓΟ 2 - ΠΕ ΨΥΧΟΛΟΓΙΑΣ
2. ΠΙΝΑΚΑΣ ΠΡΟΣΛΗΠΤΕΩΝ</t>
  </si>
  <si>
    <t>ΕΡΓΟ 2 - ΠΕ ΨΥΧΟΛΟΓΙΑΣ
3. ΠΙΝΑΚΑΣ ΠΡΟΣΛΗΠΤΕΩΝ</t>
  </si>
  <si>
    <t>Π****</t>
  </si>
  <si>
    <t>Μ****</t>
  </si>
  <si>
    <t>Χ****</t>
  </si>
  <si>
    <t>Β****</t>
  </si>
  <si>
    <t>Κ****</t>
  </si>
  <si>
    <t>Ρ****</t>
  </si>
  <si>
    <t>Γ****</t>
  </si>
  <si>
    <t>Ε****</t>
  </si>
  <si>
    <t>Τ****</t>
  </si>
  <si>
    <t>Α****</t>
  </si>
  <si>
    <t>Δ****</t>
  </si>
  <si>
    <t>Ν****</t>
  </si>
  <si>
    <t>ΑΠΟΣΤΟΛΙΝΑΣ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</si>
</sst>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8B88-AB49-4902-980F-BF54EED3E03F}">
  <sheetPr>
    <pageSetUpPr fitToPage="1"/>
  </sheetPr>
  <dimension ref="A1:AA28"/>
  <sheetViews>
    <sheetView tabSelected="1" workbookViewId="0">
      <selection activeCell="K8" sqref="K8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7" width="31.7109375" style="5" customWidth="1"/>
    <col min="8" max="8" width="11.28515625" style="10" customWidth="1"/>
    <col min="9" max="24" width="9.140625" style="10"/>
    <col min="25" max="28" width="27.5703125" style="10" customWidth="1"/>
    <col min="29" max="16384" width="9.140625" style="10"/>
  </cols>
  <sheetData>
    <row r="1" spans="1:27" ht="62.25" customHeight="1" x14ac:dyDescent="0.25">
      <c r="A1" s="25" t="s">
        <v>85</v>
      </c>
      <c r="B1" s="26"/>
      <c r="C1" s="26"/>
      <c r="D1" s="26"/>
      <c r="E1" s="26"/>
      <c r="F1" s="26"/>
      <c r="G1" s="27"/>
      <c r="Z1" s="10" t="s">
        <v>10</v>
      </c>
      <c r="AA1" s="10" t="s">
        <v>5</v>
      </c>
    </row>
    <row r="2" spans="1:27" x14ac:dyDescent="0.25">
      <c r="A2" s="11"/>
      <c r="B2" s="11"/>
      <c r="C2" s="12"/>
      <c r="D2" s="12"/>
      <c r="E2" s="12"/>
      <c r="F2" s="11"/>
      <c r="G2" s="20"/>
      <c r="Z2" s="10" t="s">
        <v>19</v>
      </c>
      <c r="AA2" s="10" t="s">
        <v>21</v>
      </c>
    </row>
    <row r="3" spans="1:27" s="18" customFormat="1" ht="15.75" customHeight="1" x14ac:dyDescent="0.25">
      <c r="A3" s="28" t="s">
        <v>13</v>
      </c>
      <c r="B3" s="29"/>
      <c r="C3" s="29"/>
      <c r="D3" s="29"/>
      <c r="E3" s="29"/>
      <c r="F3" s="30"/>
      <c r="G3" s="21"/>
      <c r="AA3" s="10" t="s">
        <v>20</v>
      </c>
    </row>
    <row r="4" spans="1:27" s="5" customFormat="1" ht="104.25" customHeight="1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1" t="s">
        <v>24</v>
      </c>
      <c r="G4" s="20" t="s">
        <v>25</v>
      </c>
    </row>
    <row r="5" spans="1:27" ht="30" x14ac:dyDescent="0.25">
      <c r="A5" s="11">
        <v>1</v>
      </c>
      <c r="B5" s="1">
        <v>3935</v>
      </c>
      <c r="C5" s="9">
        <v>45785</v>
      </c>
      <c r="D5" s="1" t="s">
        <v>89</v>
      </c>
      <c r="E5" s="1" t="s">
        <v>90</v>
      </c>
      <c r="F5" s="1" t="s">
        <v>52</v>
      </c>
      <c r="G5" s="1" t="s">
        <v>84</v>
      </c>
    </row>
    <row r="6" spans="1:27" ht="30" x14ac:dyDescent="0.25">
      <c r="A6" s="11">
        <v>2</v>
      </c>
      <c r="B6" s="1">
        <v>4039</v>
      </c>
      <c r="C6" s="9">
        <v>45789</v>
      </c>
      <c r="D6" s="1" t="s">
        <v>89</v>
      </c>
      <c r="E6" s="1" t="s">
        <v>91</v>
      </c>
      <c r="F6" s="1" t="s">
        <v>30</v>
      </c>
      <c r="G6" s="1" t="s">
        <v>49</v>
      </c>
    </row>
    <row r="7" spans="1:27" ht="30" x14ac:dyDescent="0.25">
      <c r="A7" s="11">
        <v>3</v>
      </c>
      <c r="B7" s="1">
        <v>4068</v>
      </c>
      <c r="C7" s="9">
        <v>45789</v>
      </c>
      <c r="D7" s="1" t="s">
        <v>91</v>
      </c>
      <c r="E7" s="1" t="s">
        <v>92</v>
      </c>
      <c r="F7" s="1" t="s">
        <v>30</v>
      </c>
      <c r="G7" s="1" t="s">
        <v>49</v>
      </c>
    </row>
    <row r="8" spans="1:27" ht="45" x14ac:dyDescent="0.25">
      <c r="A8" s="11">
        <v>4</v>
      </c>
      <c r="B8" s="1">
        <v>4205</v>
      </c>
      <c r="C8" s="9" t="s">
        <v>74</v>
      </c>
      <c r="D8" s="1" t="s">
        <v>89</v>
      </c>
      <c r="E8" s="1" t="s">
        <v>93</v>
      </c>
      <c r="F8" s="1" t="s">
        <v>30</v>
      </c>
      <c r="G8" s="1" t="s">
        <v>49</v>
      </c>
    </row>
    <row r="9" spans="1:27" ht="30" x14ac:dyDescent="0.25">
      <c r="A9" s="11">
        <v>5</v>
      </c>
      <c r="B9" s="1">
        <v>3996</v>
      </c>
      <c r="C9" s="9">
        <v>45786</v>
      </c>
      <c r="D9" s="1" t="s">
        <v>90</v>
      </c>
      <c r="E9" s="1" t="s">
        <v>94</v>
      </c>
      <c r="F9" s="1" t="s">
        <v>43</v>
      </c>
      <c r="G9" s="1" t="s">
        <v>49</v>
      </c>
    </row>
    <row r="10" spans="1:27" ht="30" x14ac:dyDescent="0.25">
      <c r="A10" s="11">
        <v>6</v>
      </c>
      <c r="B10" s="1">
        <v>3992</v>
      </c>
      <c r="C10" s="9">
        <v>45786</v>
      </c>
      <c r="D10" s="1" t="s">
        <v>93</v>
      </c>
      <c r="E10" s="1" t="s">
        <v>93</v>
      </c>
      <c r="F10" s="1" t="s">
        <v>43</v>
      </c>
      <c r="G10" s="1" t="s">
        <v>49</v>
      </c>
    </row>
    <row r="11" spans="1:27" ht="45" x14ac:dyDescent="0.25">
      <c r="A11" s="11">
        <v>7</v>
      </c>
      <c r="B11" s="1">
        <v>4108</v>
      </c>
      <c r="C11" s="9" t="s">
        <v>66</v>
      </c>
      <c r="D11" s="1" t="s">
        <v>95</v>
      </c>
      <c r="E11" s="1" t="s">
        <v>96</v>
      </c>
      <c r="F11" s="1" t="s">
        <v>33</v>
      </c>
      <c r="G11" s="1" t="s">
        <v>49</v>
      </c>
    </row>
    <row r="12" spans="1:27" ht="45" x14ac:dyDescent="0.25">
      <c r="A12" s="11">
        <v>8</v>
      </c>
      <c r="B12" s="1">
        <v>4033</v>
      </c>
      <c r="C12" s="9" t="s">
        <v>69</v>
      </c>
      <c r="D12" s="1" t="s">
        <v>97</v>
      </c>
      <c r="E12" s="1" t="s">
        <v>93</v>
      </c>
      <c r="F12" s="1" t="s">
        <v>46</v>
      </c>
      <c r="G12" s="1" t="s">
        <v>49</v>
      </c>
    </row>
    <row r="13" spans="1:27" ht="30" x14ac:dyDescent="0.25">
      <c r="A13" s="11">
        <v>9</v>
      </c>
      <c r="B13" s="1">
        <v>3925</v>
      </c>
      <c r="C13" s="9">
        <v>45785</v>
      </c>
      <c r="D13" s="1" t="s">
        <v>98</v>
      </c>
      <c r="E13" s="1" t="s">
        <v>99</v>
      </c>
      <c r="F13" s="1" t="s">
        <v>46</v>
      </c>
      <c r="G13" s="1" t="s">
        <v>57</v>
      </c>
    </row>
    <row r="14" spans="1:27" ht="30" x14ac:dyDescent="0.25">
      <c r="A14" s="11">
        <v>10</v>
      </c>
      <c r="B14" s="1">
        <v>3902</v>
      </c>
      <c r="C14" s="9">
        <v>45785</v>
      </c>
      <c r="D14" s="1" t="s">
        <v>98</v>
      </c>
      <c r="E14" s="1" t="s">
        <v>98</v>
      </c>
      <c r="F14" s="1" t="s">
        <v>43</v>
      </c>
      <c r="G14" s="1" t="s">
        <v>49</v>
      </c>
    </row>
    <row r="15" spans="1:27" ht="30" x14ac:dyDescent="0.25">
      <c r="A15" s="12">
        <v>11</v>
      </c>
      <c r="B15" s="1">
        <v>3997</v>
      </c>
      <c r="C15" s="9">
        <v>45786</v>
      </c>
      <c r="D15" s="1" t="s">
        <v>100</v>
      </c>
      <c r="E15" s="1" t="s">
        <v>93</v>
      </c>
      <c r="F15" s="1" t="s">
        <v>46</v>
      </c>
      <c r="G15" s="1" t="s">
        <v>49</v>
      </c>
    </row>
    <row r="18" spans="1:26" hidden="1" x14ac:dyDescent="0.25">
      <c r="A18" s="11">
        <v>14</v>
      </c>
      <c r="B18" s="1">
        <v>3997</v>
      </c>
      <c r="C18" s="9">
        <v>45786</v>
      </c>
      <c r="D18" s="1" t="s">
        <v>64</v>
      </c>
      <c r="E18" s="1" t="s">
        <v>65</v>
      </c>
      <c r="F18" s="1" t="s">
        <v>46</v>
      </c>
      <c r="G18" s="14" t="s">
        <v>10</v>
      </c>
      <c r="H18" s="14">
        <v>7.29</v>
      </c>
      <c r="I18" s="14">
        <f t="shared" ref="I18:I28" si="0">H18*110</f>
        <v>801.9</v>
      </c>
      <c r="J18" s="11"/>
      <c r="K18" s="11">
        <f t="shared" ref="K18:K28" si="1">IF(J18="ΑΡΙΣΤΗ",100,IF(J18="ΠΟΛΥ ΚΑΛΗ",50,IF(J18="ΚΑΛΗ",30,)))</f>
        <v>0</v>
      </c>
      <c r="L18" s="11"/>
      <c r="M18" s="12"/>
      <c r="N18" s="12"/>
      <c r="O18" s="13"/>
      <c r="P18" s="15" t="str">
        <f t="shared" ref="P18:P28" si="2">IF(AND(G18="ΝΑΙ",N18="ΝΑΙ",IF(OR(J18="ΑΡΙΣΤΗ",J18="ΠΟΛΥ ΚΑΛΗ",J18="ΚΑΛΗ"),IF(L18="ΝΑΙ",M18="ΝΑΙ"))),"ΟΚ","ΑΠΟΡΡΙΠΤΕΤΑΙ")</f>
        <v>ΑΠΟΡΡΙΠΤΕΤΑΙ</v>
      </c>
      <c r="Q18" s="16"/>
      <c r="R18" s="14">
        <f t="shared" ref="R18:R28" si="3">IF(Q18="ΝΑΙ",150,0)</f>
        <v>0</v>
      </c>
      <c r="S18" s="11"/>
      <c r="T18" s="11">
        <f t="shared" ref="T18:T28" si="4">IF(S18="ΑΡΙΣΤΗ",100,IF(S18="ΠΟΛΥ ΚΑΛΗ",50,IF(S18="ΚΑΛΗ",30,)))</f>
        <v>0</v>
      </c>
      <c r="U18" s="11"/>
      <c r="V18" s="11">
        <f t="shared" ref="V18:V28" si="5">IF(U18="ΑΡΙΣΤΗ",100,IF(U18="ΠΟΛΥ ΚΑΛΗ",50,IF(U18="ΚΑΛΗ",30,)))</f>
        <v>0</v>
      </c>
      <c r="W18" s="14"/>
      <c r="X18" s="14">
        <f t="shared" ref="X18:X28" si="6">W18*7</f>
        <v>0</v>
      </c>
      <c r="Y18" s="19">
        <f t="shared" ref="Y18:Y28" si="7">I18+K18+R18+T18+V18+X18</f>
        <v>801.9</v>
      </c>
      <c r="Z18" s="1"/>
    </row>
    <row r="19" spans="1:26" ht="30" hidden="1" x14ac:dyDescent="0.25">
      <c r="A19" s="11">
        <v>9</v>
      </c>
      <c r="B19" s="1">
        <v>3935</v>
      </c>
      <c r="C19" s="9">
        <v>45785</v>
      </c>
      <c r="D19" s="1" t="s">
        <v>55</v>
      </c>
      <c r="E19" s="1" t="s">
        <v>56</v>
      </c>
      <c r="F19" s="1" t="s">
        <v>52</v>
      </c>
      <c r="G19" s="14" t="s">
        <v>10</v>
      </c>
      <c r="H19" s="14">
        <v>8.33</v>
      </c>
      <c r="I19" s="14">
        <f t="shared" si="0"/>
        <v>916.3</v>
      </c>
      <c r="J19" s="11" t="s">
        <v>5</v>
      </c>
      <c r="K19" s="11">
        <f t="shared" si="1"/>
        <v>100</v>
      </c>
      <c r="L19" s="11" t="s">
        <v>10</v>
      </c>
      <c r="M19" s="12" t="s">
        <v>10</v>
      </c>
      <c r="N19" s="12" t="s">
        <v>10</v>
      </c>
      <c r="O19" s="13"/>
      <c r="P19" s="15" t="str">
        <f t="shared" si="2"/>
        <v>ΟΚ</v>
      </c>
      <c r="Q19" s="16" t="s">
        <v>10</v>
      </c>
      <c r="R19" s="14">
        <f t="shared" si="3"/>
        <v>150</v>
      </c>
      <c r="S19" s="11"/>
      <c r="T19" s="11">
        <f t="shared" si="4"/>
        <v>0</v>
      </c>
      <c r="U19" s="11"/>
      <c r="V19" s="11">
        <f t="shared" si="5"/>
        <v>0</v>
      </c>
      <c r="W19" s="14">
        <v>84</v>
      </c>
      <c r="X19" s="14">
        <f t="shared" si="6"/>
        <v>588</v>
      </c>
      <c r="Y19" s="19">
        <f t="shared" si="7"/>
        <v>1754.3</v>
      </c>
      <c r="Z19" s="1" t="s">
        <v>84</v>
      </c>
    </row>
    <row r="20" spans="1:26" ht="30" hidden="1" x14ac:dyDescent="0.25">
      <c r="A20" s="11">
        <v>21</v>
      </c>
      <c r="B20" s="1">
        <v>4039</v>
      </c>
      <c r="C20" s="9">
        <v>45789</v>
      </c>
      <c r="D20" s="1" t="s">
        <v>80</v>
      </c>
      <c r="E20" s="1" t="s">
        <v>81</v>
      </c>
      <c r="F20" s="1" t="s">
        <v>30</v>
      </c>
      <c r="G20" s="14" t="s">
        <v>10</v>
      </c>
      <c r="H20" s="14">
        <v>7.1</v>
      </c>
      <c r="I20" s="14">
        <f t="shared" si="0"/>
        <v>781</v>
      </c>
      <c r="J20" s="11" t="s">
        <v>5</v>
      </c>
      <c r="K20" s="11">
        <f t="shared" si="1"/>
        <v>100</v>
      </c>
      <c r="L20" s="11" t="s">
        <v>10</v>
      </c>
      <c r="M20" s="12" t="s">
        <v>10</v>
      </c>
      <c r="N20" s="12" t="s">
        <v>19</v>
      </c>
      <c r="O20" s="13"/>
      <c r="P20" s="15" t="str">
        <f t="shared" si="2"/>
        <v>ΑΠΟΡΡΙΠΤΕΤΑΙ</v>
      </c>
      <c r="Q20" s="16"/>
      <c r="R20" s="14">
        <f t="shared" si="3"/>
        <v>0</v>
      </c>
      <c r="S20" s="11"/>
      <c r="T20" s="11">
        <f t="shared" si="4"/>
        <v>0</v>
      </c>
      <c r="U20" s="11"/>
      <c r="V20" s="11">
        <f t="shared" si="5"/>
        <v>0</v>
      </c>
      <c r="W20" s="14"/>
      <c r="X20" s="14">
        <f t="shared" si="6"/>
        <v>0</v>
      </c>
      <c r="Y20" s="19">
        <f t="shared" si="7"/>
        <v>881</v>
      </c>
      <c r="Z20" s="1" t="s">
        <v>49</v>
      </c>
    </row>
    <row r="21" spans="1:26" hidden="1" x14ac:dyDescent="0.25">
      <c r="A21" s="11">
        <v>19</v>
      </c>
      <c r="B21" s="1">
        <v>4068</v>
      </c>
      <c r="C21" s="9">
        <v>45789</v>
      </c>
      <c r="D21" s="1" t="s">
        <v>77</v>
      </c>
      <c r="E21" s="1" t="s">
        <v>78</v>
      </c>
      <c r="F21" s="1" t="s">
        <v>30</v>
      </c>
      <c r="G21" s="14" t="s">
        <v>10</v>
      </c>
      <c r="H21" s="14">
        <v>8.01</v>
      </c>
      <c r="I21" s="14">
        <f t="shared" si="0"/>
        <v>881.1</v>
      </c>
      <c r="J21" s="11" t="s">
        <v>5</v>
      </c>
      <c r="K21" s="11">
        <f t="shared" si="1"/>
        <v>100</v>
      </c>
      <c r="L21" s="11" t="s">
        <v>10</v>
      </c>
      <c r="M21" s="12" t="s">
        <v>10</v>
      </c>
      <c r="N21" s="12" t="s">
        <v>19</v>
      </c>
      <c r="O21" s="13"/>
      <c r="P21" s="15" t="str">
        <f t="shared" si="2"/>
        <v>ΑΠΟΡΡΙΠΤΕΤΑΙ</v>
      </c>
      <c r="Q21" s="16"/>
      <c r="R21" s="14">
        <f t="shared" si="3"/>
        <v>0</v>
      </c>
      <c r="S21" s="11"/>
      <c r="T21" s="11">
        <f t="shared" si="4"/>
        <v>0</v>
      </c>
      <c r="U21" s="11"/>
      <c r="V21" s="11">
        <f t="shared" si="5"/>
        <v>0</v>
      </c>
      <c r="W21" s="14"/>
      <c r="X21" s="14">
        <f t="shared" si="6"/>
        <v>0</v>
      </c>
      <c r="Y21" s="19">
        <f t="shared" si="7"/>
        <v>981.1</v>
      </c>
      <c r="Z21" s="1"/>
    </row>
    <row r="22" spans="1:26" ht="45" hidden="1" x14ac:dyDescent="0.25">
      <c r="A22" s="11">
        <v>18</v>
      </c>
      <c r="B22" s="1">
        <v>4205</v>
      </c>
      <c r="C22" s="9" t="s">
        <v>74</v>
      </c>
      <c r="D22" s="1" t="s">
        <v>75</v>
      </c>
      <c r="E22" s="1" t="s">
        <v>76</v>
      </c>
      <c r="F22" s="1" t="s">
        <v>30</v>
      </c>
      <c r="G22" s="14" t="s">
        <v>10</v>
      </c>
      <c r="H22" s="14">
        <v>6.91</v>
      </c>
      <c r="I22" s="14">
        <f t="shared" si="0"/>
        <v>760.1</v>
      </c>
      <c r="J22" s="11" t="s">
        <v>20</v>
      </c>
      <c r="K22" s="11">
        <f t="shared" si="1"/>
        <v>30</v>
      </c>
      <c r="L22" s="11" t="s">
        <v>10</v>
      </c>
      <c r="M22" s="12" t="s">
        <v>10</v>
      </c>
      <c r="N22" s="12" t="s">
        <v>19</v>
      </c>
      <c r="O22" s="13"/>
      <c r="P22" s="15" t="str">
        <f t="shared" si="2"/>
        <v>ΑΠΟΡΡΙΠΤΕΤΑΙ</v>
      </c>
      <c r="Q22" s="16"/>
      <c r="R22" s="14">
        <f t="shared" si="3"/>
        <v>0</v>
      </c>
      <c r="S22" s="11"/>
      <c r="T22" s="11">
        <f t="shared" si="4"/>
        <v>0</v>
      </c>
      <c r="U22" s="11"/>
      <c r="V22" s="11">
        <f t="shared" si="5"/>
        <v>0</v>
      </c>
      <c r="W22" s="14"/>
      <c r="X22" s="14">
        <f t="shared" si="6"/>
        <v>0</v>
      </c>
      <c r="Y22" s="19">
        <f t="shared" si="7"/>
        <v>790.1</v>
      </c>
      <c r="Z22" s="1" t="s">
        <v>49</v>
      </c>
    </row>
    <row r="23" spans="1:26" ht="30" hidden="1" x14ac:dyDescent="0.25">
      <c r="A23" s="11">
        <v>12</v>
      </c>
      <c r="B23" s="1">
        <v>3996</v>
      </c>
      <c r="C23" s="9">
        <v>45786</v>
      </c>
      <c r="D23" s="1" t="s">
        <v>58</v>
      </c>
      <c r="E23" s="1" t="s">
        <v>59</v>
      </c>
      <c r="F23" s="1" t="s">
        <v>43</v>
      </c>
      <c r="G23" s="14" t="s">
        <v>10</v>
      </c>
      <c r="H23" s="14">
        <v>8.18</v>
      </c>
      <c r="I23" s="14">
        <f t="shared" si="0"/>
        <v>899.8</v>
      </c>
      <c r="J23" s="11" t="s">
        <v>5</v>
      </c>
      <c r="K23" s="11">
        <f t="shared" si="1"/>
        <v>100</v>
      </c>
      <c r="L23" s="11" t="s">
        <v>10</v>
      </c>
      <c r="M23" s="12" t="s">
        <v>10</v>
      </c>
      <c r="N23" s="12" t="s">
        <v>19</v>
      </c>
      <c r="O23" s="13"/>
      <c r="P23" s="15" t="str">
        <f t="shared" si="2"/>
        <v>ΑΠΟΡΡΙΠΤΕΤΑΙ</v>
      </c>
      <c r="Q23" s="16"/>
      <c r="R23" s="14">
        <f t="shared" si="3"/>
        <v>0</v>
      </c>
      <c r="S23" s="11"/>
      <c r="T23" s="11">
        <f t="shared" si="4"/>
        <v>0</v>
      </c>
      <c r="U23" s="11"/>
      <c r="V23" s="11">
        <f t="shared" si="5"/>
        <v>0</v>
      </c>
      <c r="W23" s="14"/>
      <c r="X23" s="14">
        <f t="shared" si="6"/>
        <v>0</v>
      </c>
      <c r="Y23" s="19">
        <f t="shared" si="7"/>
        <v>999.8</v>
      </c>
      <c r="Z23" s="1" t="s">
        <v>49</v>
      </c>
    </row>
    <row r="24" spans="1:26" ht="30" hidden="1" x14ac:dyDescent="0.25">
      <c r="A24" s="11">
        <v>13</v>
      </c>
      <c r="B24" s="1">
        <v>3992</v>
      </c>
      <c r="C24" s="9">
        <v>45786</v>
      </c>
      <c r="D24" s="1" t="s">
        <v>60</v>
      </c>
      <c r="E24" s="1" t="s">
        <v>61</v>
      </c>
      <c r="F24" s="1" t="s">
        <v>43</v>
      </c>
      <c r="G24" s="14" t="s">
        <v>10</v>
      </c>
      <c r="H24" s="14">
        <v>6.74</v>
      </c>
      <c r="I24" s="14">
        <f t="shared" si="0"/>
        <v>741.4</v>
      </c>
      <c r="J24" s="11" t="s">
        <v>20</v>
      </c>
      <c r="K24" s="11">
        <f t="shared" si="1"/>
        <v>30</v>
      </c>
      <c r="L24" s="11" t="s">
        <v>10</v>
      </c>
      <c r="M24" s="12" t="s">
        <v>10</v>
      </c>
      <c r="N24" s="12" t="s">
        <v>19</v>
      </c>
      <c r="O24" s="13"/>
      <c r="P24" s="15" t="str">
        <f t="shared" si="2"/>
        <v>ΑΠΟΡΡΙΠΤΕΤΑΙ</v>
      </c>
      <c r="Q24" s="16"/>
      <c r="R24" s="14">
        <f t="shared" si="3"/>
        <v>0</v>
      </c>
      <c r="S24" s="11"/>
      <c r="T24" s="11">
        <f t="shared" si="4"/>
        <v>0</v>
      </c>
      <c r="U24" s="11"/>
      <c r="V24" s="11">
        <f t="shared" si="5"/>
        <v>0</v>
      </c>
      <c r="W24" s="14"/>
      <c r="X24" s="14">
        <f t="shared" si="6"/>
        <v>0</v>
      </c>
      <c r="Y24" s="19">
        <f t="shared" si="7"/>
        <v>771.4</v>
      </c>
      <c r="Z24" s="1" t="s">
        <v>49</v>
      </c>
    </row>
    <row r="25" spans="1:26" ht="45" hidden="1" x14ac:dyDescent="0.25">
      <c r="A25" s="11">
        <v>15</v>
      </c>
      <c r="B25" s="1">
        <v>4108</v>
      </c>
      <c r="C25" s="9" t="s">
        <v>66</v>
      </c>
      <c r="D25" s="1" t="s">
        <v>67</v>
      </c>
      <c r="E25" s="1" t="s">
        <v>68</v>
      </c>
      <c r="F25" s="1" t="s">
        <v>33</v>
      </c>
      <c r="G25" s="14" t="s">
        <v>10</v>
      </c>
      <c r="H25" s="14">
        <v>9.1999999999999993</v>
      </c>
      <c r="I25" s="14">
        <f t="shared" si="0"/>
        <v>1011.9999999999999</v>
      </c>
      <c r="J25" s="11"/>
      <c r="K25" s="11">
        <f t="shared" si="1"/>
        <v>0</v>
      </c>
      <c r="L25" s="11"/>
      <c r="M25" s="12"/>
      <c r="N25" s="12"/>
      <c r="O25" s="13"/>
      <c r="P25" s="15" t="str">
        <f t="shared" si="2"/>
        <v>ΑΠΟΡΡΙΠΤΕΤΑΙ</v>
      </c>
      <c r="Q25" s="16" t="s">
        <v>10</v>
      </c>
      <c r="R25" s="14">
        <f t="shared" si="3"/>
        <v>150</v>
      </c>
      <c r="S25" s="11"/>
      <c r="T25" s="11">
        <f t="shared" si="4"/>
        <v>0</v>
      </c>
      <c r="U25" s="11"/>
      <c r="V25" s="11">
        <f t="shared" si="5"/>
        <v>0</v>
      </c>
      <c r="W25" s="14"/>
      <c r="X25" s="14">
        <f t="shared" si="6"/>
        <v>0</v>
      </c>
      <c r="Y25" s="19">
        <f t="shared" si="7"/>
        <v>1162</v>
      </c>
      <c r="Z25" s="1"/>
    </row>
    <row r="26" spans="1:26" ht="45" hidden="1" x14ac:dyDescent="0.25">
      <c r="A26" s="11">
        <v>16</v>
      </c>
      <c r="B26" s="1">
        <v>4033</v>
      </c>
      <c r="C26" s="9" t="s">
        <v>69</v>
      </c>
      <c r="D26" s="1" t="s">
        <v>70</v>
      </c>
      <c r="E26" s="1" t="s">
        <v>71</v>
      </c>
      <c r="F26" s="1" t="s">
        <v>46</v>
      </c>
      <c r="G26" s="14" t="s">
        <v>10</v>
      </c>
      <c r="H26" s="14">
        <v>7.41</v>
      </c>
      <c r="I26" s="14">
        <f t="shared" si="0"/>
        <v>815.1</v>
      </c>
      <c r="J26" s="11" t="s">
        <v>5</v>
      </c>
      <c r="K26" s="11">
        <f t="shared" si="1"/>
        <v>100</v>
      </c>
      <c r="L26" s="11" t="s">
        <v>10</v>
      </c>
      <c r="M26" s="12" t="s">
        <v>10</v>
      </c>
      <c r="N26" s="12" t="s">
        <v>19</v>
      </c>
      <c r="O26" s="13"/>
      <c r="P26" s="15" t="str">
        <f t="shared" si="2"/>
        <v>ΑΠΟΡΡΙΠΤΕΤΑΙ</v>
      </c>
      <c r="Q26" s="16"/>
      <c r="R26" s="14">
        <f t="shared" si="3"/>
        <v>0</v>
      </c>
      <c r="S26" s="11"/>
      <c r="T26" s="11">
        <f t="shared" si="4"/>
        <v>0</v>
      </c>
      <c r="U26" s="11"/>
      <c r="V26" s="11">
        <f t="shared" si="5"/>
        <v>0</v>
      </c>
      <c r="W26" s="14"/>
      <c r="X26" s="14">
        <f t="shared" si="6"/>
        <v>0</v>
      </c>
      <c r="Y26" s="19">
        <f t="shared" si="7"/>
        <v>915.1</v>
      </c>
      <c r="Z26" s="1" t="s">
        <v>49</v>
      </c>
    </row>
    <row r="27" spans="1:26" ht="30" hidden="1" x14ac:dyDescent="0.25">
      <c r="A27" s="11">
        <v>10</v>
      </c>
      <c r="B27" s="1">
        <v>3925</v>
      </c>
      <c r="C27" s="9">
        <v>45785</v>
      </c>
      <c r="D27" s="1" t="s">
        <v>53</v>
      </c>
      <c r="E27" s="1" t="s">
        <v>54</v>
      </c>
      <c r="F27" s="1" t="s">
        <v>46</v>
      </c>
      <c r="G27" s="14" t="s">
        <v>10</v>
      </c>
      <c r="H27" s="14">
        <v>5.99</v>
      </c>
      <c r="I27" s="14">
        <f t="shared" si="0"/>
        <v>658.9</v>
      </c>
      <c r="J27" s="11" t="s">
        <v>5</v>
      </c>
      <c r="K27" s="11">
        <f t="shared" si="1"/>
        <v>100</v>
      </c>
      <c r="L27" s="11" t="s">
        <v>19</v>
      </c>
      <c r="M27" s="12" t="s">
        <v>10</v>
      </c>
      <c r="N27" s="12" t="s">
        <v>10</v>
      </c>
      <c r="O27" s="13"/>
      <c r="P27" s="15" t="str">
        <f t="shared" si="2"/>
        <v>ΑΠΟΡΡΙΠΤΕΤΑΙ</v>
      </c>
      <c r="Q27" s="16" t="s">
        <v>10</v>
      </c>
      <c r="R27" s="14">
        <f t="shared" si="3"/>
        <v>150</v>
      </c>
      <c r="S27" s="11" t="s">
        <v>5</v>
      </c>
      <c r="T27" s="11">
        <f t="shared" si="4"/>
        <v>100</v>
      </c>
      <c r="U27" s="11"/>
      <c r="V27" s="11">
        <f t="shared" si="5"/>
        <v>0</v>
      </c>
      <c r="W27" s="14">
        <v>67</v>
      </c>
      <c r="X27" s="14">
        <f t="shared" si="6"/>
        <v>469</v>
      </c>
      <c r="Y27" s="19">
        <f t="shared" si="7"/>
        <v>1477.9</v>
      </c>
      <c r="Z27" s="1" t="s">
        <v>57</v>
      </c>
    </row>
    <row r="28" spans="1:26" ht="30" hidden="1" x14ac:dyDescent="0.25">
      <c r="A28" s="11">
        <v>8</v>
      </c>
      <c r="B28" s="1">
        <v>3902</v>
      </c>
      <c r="C28" s="9">
        <v>45785</v>
      </c>
      <c r="D28" s="1" t="s">
        <v>47</v>
      </c>
      <c r="E28" s="1" t="s">
        <v>48</v>
      </c>
      <c r="F28" s="1" t="s">
        <v>43</v>
      </c>
      <c r="G28" s="14" t="s">
        <v>10</v>
      </c>
      <c r="H28" s="14">
        <v>6.5</v>
      </c>
      <c r="I28" s="14">
        <f t="shared" si="0"/>
        <v>715</v>
      </c>
      <c r="J28" s="11" t="s">
        <v>20</v>
      </c>
      <c r="K28" s="11">
        <f t="shared" si="1"/>
        <v>30</v>
      </c>
      <c r="L28" s="11" t="s">
        <v>10</v>
      </c>
      <c r="M28" s="12" t="s">
        <v>10</v>
      </c>
      <c r="N28" s="12" t="s">
        <v>19</v>
      </c>
      <c r="O28" s="13"/>
      <c r="P28" s="15" t="str">
        <f t="shared" si="2"/>
        <v>ΑΠΟΡΡΙΠΤΕΤΑΙ</v>
      </c>
      <c r="Q28" s="16"/>
      <c r="R28" s="14">
        <f t="shared" si="3"/>
        <v>0</v>
      </c>
      <c r="S28" s="11"/>
      <c r="T28" s="11">
        <f t="shared" si="4"/>
        <v>0</v>
      </c>
      <c r="U28" s="11"/>
      <c r="V28" s="11">
        <f t="shared" si="5"/>
        <v>0</v>
      </c>
      <c r="W28" s="14"/>
      <c r="X28" s="14">
        <f t="shared" si="6"/>
        <v>0</v>
      </c>
      <c r="Y28" s="19">
        <f t="shared" si="7"/>
        <v>745</v>
      </c>
      <c r="Z28" s="1" t="s">
        <v>49</v>
      </c>
    </row>
  </sheetData>
  <sheetProtection algorithmName="SHA-512" hashValue="eSKy5Lwj1qu2ZV0tf3lrjLIMnOFPQzEn7SJk0vN16/8WgrQBBHN21yWRtzLMXbfdrlE1FD0fncSxKPPRdjNoIQ==" saltValue="q+3+GWvGuEw+G41014tFSA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3:F3"/>
  </mergeCells>
  <dataValidations count="3">
    <dataValidation type="whole" allowBlank="1" showInputMessage="1" showErrorMessage="1" errorTitle="ΠΡΟΣΟΧΗ!" error="ΕΩΣ 84 ΜΗΝΕΣ" sqref="W18:W28" xr:uid="{B7BCA145-F64D-4A5F-B6F4-2236E8B08A16}">
      <formula1>1</formula1>
      <formula2>84</formula2>
    </dataValidation>
    <dataValidation type="list" allowBlank="1" showInputMessage="1" showErrorMessage="1" sqref="Q18:Q28 L18:O28 G18:G28" xr:uid="{3348C300-14A7-4B3E-BBEF-69F24398C1F9}">
      <formula1>$AS$1:$AS$2</formula1>
    </dataValidation>
    <dataValidation type="list" allowBlank="1" showInputMessage="1" showErrorMessage="1" sqref="S18:S28 U18:U28 J18:J28" xr:uid="{96B24E48-E71A-40B9-ADEB-4F67BAD0DDD4}">
      <formula1>$AT$1:$AT$3</formula1>
    </dataValidation>
  </dataValidation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9A39-BF18-44B2-BF81-062B31F8A5FF}">
  <sheetPr>
    <pageSetUpPr fitToPage="1"/>
  </sheetPr>
  <dimension ref="A1:AS15"/>
  <sheetViews>
    <sheetView workbookViewId="0">
      <selection activeCell="E20" sqref="E20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86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x14ac:dyDescent="0.25">
      <c r="A5" s="11">
        <v>1</v>
      </c>
      <c r="B5" s="1">
        <v>3873</v>
      </c>
      <c r="C5" s="9">
        <v>45785</v>
      </c>
      <c r="D5" s="1" t="s">
        <v>44</v>
      </c>
      <c r="E5" s="1" t="s">
        <v>45</v>
      </c>
      <c r="F5" s="1" t="s">
        <v>46</v>
      </c>
      <c r="G5" s="14" t="s">
        <v>10</v>
      </c>
      <c r="H5" s="14">
        <v>9.66</v>
      </c>
      <c r="I5" s="14">
        <f t="shared" ref="I5:I15" si="0">H5*110</f>
        <v>1062.5999999999999</v>
      </c>
      <c r="J5" s="11" t="s">
        <v>5</v>
      </c>
      <c r="K5" s="11">
        <f t="shared" ref="K5:K15" si="1">IF(J5="ΑΡΙΣΤΗ",100,IF(J5="ΠΟΛΥ ΚΑΛΗ",50,IF(J5="ΚΑΛΗ",30,)))</f>
        <v>100</v>
      </c>
      <c r="L5" s="11" t="s">
        <v>10</v>
      </c>
      <c r="M5" s="12" t="s">
        <v>10</v>
      </c>
      <c r="N5" s="12" t="s">
        <v>10</v>
      </c>
      <c r="O5" s="13"/>
      <c r="P5" s="15" t="str">
        <f t="shared" ref="P5:P15" si="2">IF(AND(G5="ΝΑΙ",N5="ΝΑΙ",IF(OR(J5="ΑΡΙΣΤΗ",J5="ΠΟΛΥ ΚΑΛΗ",J5="ΚΑΛΗ"),IF(L5="ΝΑΙ",M5="ΝΑΙ"))),"ΟΚ","ΑΠΟΡΡΙΠΤΕΤΑΙ")</f>
        <v>ΟΚ</v>
      </c>
      <c r="Q5" s="16" t="s">
        <v>10</v>
      </c>
      <c r="R5" s="14">
        <v>225</v>
      </c>
      <c r="S5" s="11" t="s">
        <v>5</v>
      </c>
      <c r="T5" s="11">
        <f t="shared" ref="T5:T15" si="3">IF(S5="ΑΡΙΣΤΗ",100,IF(S5="ΠΟΛΥ ΚΑΛΗ",50,IF(S5="ΚΑΛΗ",30,)))</f>
        <v>100</v>
      </c>
      <c r="U5" s="11" t="s">
        <v>21</v>
      </c>
      <c r="V5" s="11">
        <f t="shared" ref="V5:V15" si="4">IF(U5="ΑΡΙΣΤΗ",100,IF(U5="ΠΟΛΥ ΚΑΛΗ",50,IF(U5="ΚΑΛΗ",30,)))</f>
        <v>50</v>
      </c>
      <c r="W5" s="14">
        <v>84</v>
      </c>
      <c r="X5" s="14">
        <f t="shared" ref="X5:X15" si="5">W5*7</f>
        <v>588</v>
      </c>
      <c r="Y5" s="19">
        <f t="shared" ref="Y5:Y15" si="6">I5+K5+R5+T5+V5+X5</f>
        <v>2125.6</v>
      </c>
    </row>
    <row r="6" spans="1:45" x14ac:dyDescent="0.25">
      <c r="A6" s="11">
        <v>2</v>
      </c>
      <c r="B6" s="1">
        <v>3906</v>
      </c>
      <c r="C6" s="9">
        <v>45785</v>
      </c>
      <c r="D6" s="1" t="s">
        <v>50</v>
      </c>
      <c r="E6" s="1" t="s">
        <v>51</v>
      </c>
      <c r="F6" s="1" t="s">
        <v>52</v>
      </c>
      <c r="G6" s="14" t="s">
        <v>10</v>
      </c>
      <c r="H6" s="14">
        <v>9.16</v>
      </c>
      <c r="I6" s="14">
        <f t="shared" si="0"/>
        <v>1007.6</v>
      </c>
      <c r="J6" s="11" t="s">
        <v>20</v>
      </c>
      <c r="K6" s="11">
        <f t="shared" si="1"/>
        <v>30</v>
      </c>
      <c r="L6" s="11" t="s">
        <v>10</v>
      </c>
      <c r="M6" s="12" t="s">
        <v>10</v>
      </c>
      <c r="N6" s="12" t="s">
        <v>10</v>
      </c>
      <c r="O6" s="13"/>
      <c r="P6" s="15" t="str">
        <f t="shared" si="2"/>
        <v>ΟΚ</v>
      </c>
      <c r="Q6" s="16"/>
      <c r="R6" s="14">
        <f>IF(Q6="ΝΑΙ",150,0)</f>
        <v>0</v>
      </c>
      <c r="S6" s="11" t="s">
        <v>5</v>
      </c>
      <c r="T6" s="11">
        <f t="shared" si="3"/>
        <v>100</v>
      </c>
      <c r="U6" s="11"/>
      <c r="V6" s="11">
        <f t="shared" si="4"/>
        <v>0</v>
      </c>
      <c r="W6" s="14">
        <v>84</v>
      </c>
      <c r="X6" s="14">
        <f t="shared" si="5"/>
        <v>588</v>
      </c>
      <c r="Y6" s="19">
        <f t="shared" si="6"/>
        <v>1725.6</v>
      </c>
    </row>
    <row r="7" spans="1:45" x14ac:dyDescent="0.25">
      <c r="A7" s="11">
        <v>3</v>
      </c>
      <c r="B7" s="1">
        <v>4038</v>
      </c>
      <c r="C7" s="9">
        <v>45789</v>
      </c>
      <c r="D7" s="1" t="s">
        <v>101</v>
      </c>
      <c r="E7" s="1" t="s">
        <v>79</v>
      </c>
      <c r="F7" s="1" t="s">
        <v>30</v>
      </c>
      <c r="G7" s="14" t="s">
        <v>10</v>
      </c>
      <c r="H7" s="14">
        <v>7.46</v>
      </c>
      <c r="I7" s="14">
        <f t="shared" si="0"/>
        <v>820.6</v>
      </c>
      <c r="J7" s="11" t="s">
        <v>20</v>
      </c>
      <c r="K7" s="11">
        <f t="shared" si="1"/>
        <v>30</v>
      </c>
      <c r="L7" s="11" t="s">
        <v>10</v>
      </c>
      <c r="M7" s="12" t="s">
        <v>10</v>
      </c>
      <c r="N7" s="12" t="s">
        <v>10</v>
      </c>
      <c r="O7" s="13" t="s">
        <v>10</v>
      </c>
      <c r="P7" s="15" t="str">
        <f t="shared" si="2"/>
        <v>ΟΚ</v>
      </c>
      <c r="Q7" s="16" t="s">
        <v>10</v>
      </c>
      <c r="R7" s="14">
        <f>IF(Q7="ΝΑΙ",150,0)</f>
        <v>150</v>
      </c>
      <c r="S7" s="11"/>
      <c r="T7" s="11">
        <f t="shared" si="3"/>
        <v>0</v>
      </c>
      <c r="U7" s="11"/>
      <c r="V7" s="11">
        <f t="shared" si="4"/>
        <v>0</v>
      </c>
      <c r="W7" s="14">
        <v>84</v>
      </c>
      <c r="X7" s="14">
        <f t="shared" si="5"/>
        <v>588</v>
      </c>
      <c r="Y7" s="19">
        <f t="shared" si="6"/>
        <v>1588.6</v>
      </c>
    </row>
    <row r="8" spans="1:45" x14ac:dyDescent="0.25">
      <c r="A8" s="11">
        <v>4</v>
      </c>
      <c r="B8" s="1">
        <v>3735</v>
      </c>
      <c r="C8" s="9">
        <v>45783</v>
      </c>
      <c r="D8" s="1" t="s">
        <v>34</v>
      </c>
      <c r="E8" s="1" t="s">
        <v>35</v>
      </c>
      <c r="F8" s="1" t="s">
        <v>30</v>
      </c>
      <c r="G8" s="14" t="s">
        <v>10</v>
      </c>
      <c r="H8" s="14">
        <v>6.65</v>
      </c>
      <c r="I8" s="14">
        <f t="shared" si="0"/>
        <v>731.5</v>
      </c>
      <c r="J8" s="11" t="s">
        <v>5</v>
      </c>
      <c r="K8" s="11">
        <f t="shared" si="1"/>
        <v>100</v>
      </c>
      <c r="L8" s="11" t="s">
        <v>10</v>
      </c>
      <c r="M8" s="12" t="s">
        <v>10</v>
      </c>
      <c r="N8" s="12" t="s">
        <v>10</v>
      </c>
      <c r="O8" s="13"/>
      <c r="P8" s="15" t="str">
        <f t="shared" si="2"/>
        <v>ΟΚ</v>
      </c>
      <c r="Q8" s="16" t="s">
        <v>10</v>
      </c>
      <c r="R8" s="14">
        <f>IF(Q8="ΝΑΙ",150,0)</f>
        <v>150</v>
      </c>
      <c r="S8" s="11"/>
      <c r="T8" s="11">
        <f t="shared" si="3"/>
        <v>0</v>
      </c>
      <c r="U8" s="11"/>
      <c r="V8" s="11">
        <f t="shared" si="4"/>
        <v>0</v>
      </c>
      <c r="W8" s="14">
        <v>84</v>
      </c>
      <c r="X8" s="14">
        <f t="shared" si="5"/>
        <v>588</v>
      </c>
      <c r="Y8" s="19">
        <f t="shared" si="6"/>
        <v>1569.5</v>
      </c>
    </row>
    <row r="9" spans="1:45" x14ac:dyDescent="0.25">
      <c r="A9" s="11">
        <v>5</v>
      </c>
      <c r="B9" s="1">
        <v>3861</v>
      </c>
      <c r="C9" s="9">
        <v>45785</v>
      </c>
      <c r="D9" s="1" t="s">
        <v>36</v>
      </c>
      <c r="E9" s="1" t="s">
        <v>37</v>
      </c>
      <c r="F9" s="1" t="s">
        <v>30</v>
      </c>
      <c r="G9" s="14" t="s">
        <v>10</v>
      </c>
      <c r="H9" s="14">
        <v>6.5</v>
      </c>
      <c r="I9" s="14">
        <f t="shared" si="0"/>
        <v>715</v>
      </c>
      <c r="J9" s="11" t="s">
        <v>5</v>
      </c>
      <c r="K9" s="11">
        <f t="shared" si="1"/>
        <v>100</v>
      </c>
      <c r="L9" s="11" t="s">
        <v>10</v>
      </c>
      <c r="M9" s="12" t="s">
        <v>10</v>
      </c>
      <c r="N9" s="12" t="s">
        <v>10</v>
      </c>
      <c r="O9" s="13"/>
      <c r="P9" s="15" t="str">
        <f t="shared" si="2"/>
        <v>ΟΚ</v>
      </c>
      <c r="Q9" s="16" t="s">
        <v>10</v>
      </c>
      <c r="R9" s="14">
        <f>IF(Q9="ΝΑΙ",150,0)</f>
        <v>150</v>
      </c>
      <c r="S9" s="11"/>
      <c r="T9" s="11">
        <f t="shared" si="3"/>
        <v>0</v>
      </c>
      <c r="U9" s="11"/>
      <c r="V9" s="11">
        <f t="shared" si="4"/>
        <v>0</v>
      </c>
      <c r="W9" s="14">
        <v>84</v>
      </c>
      <c r="X9" s="14">
        <f t="shared" si="5"/>
        <v>588</v>
      </c>
      <c r="Y9" s="19">
        <f t="shared" si="6"/>
        <v>1553</v>
      </c>
    </row>
    <row r="10" spans="1:45" x14ac:dyDescent="0.25">
      <c r="A10" s="11">
        <v>6</v>
      </c>
      <c r="B10" s="1">
        <v>3727</v>
      </c>
      <c r="C10" s="9">
        <v>45783</v>
      </c>
      <c r="D10" s="1" t="s">
        <v>28</v>
      </c>
      <c r="E10" s="1" t="s">
        <v>29</v>
      </c>
      <c r="F10" s="1" t="s">
        <v>30</v>
      </c>
      <c r="G10" s="14" t="s">
        <v>10</v>
      </c>
      <c r="H10" s="14">
        <v>7.08</v>
      </c>
      <c r="I10" s="14">
        <f t="shared" si="0"/>
        <v>778.8</v>
      </c>
      <c r="J10" s="11" t="s">
        <v>20</v>
      </c>
      <c r="K10" s="11">
        <f t="shared" si="1"/>
        <v>30</v>
      </c>
      <c r="L10" s="11" t="s">
        <v>10</v>
      </c>
      <c r="M10" s="12" t="s">
        <v>10</v>
      </c>
      <c r="N10" s="12" t="s">
        <v>10</v>
      </c>
      <c r="O10" s="13"/>
      <c r="P10" s="15" t="str">
        <f t="shared" si="2"/>
        <v>ΟΚ</v>
      </c>
      <c r="Q10" s="16"/>
      <c r="R10" s="14"/>
      <c r="S10" s="11" t="s">
        <v>5</v>
      </c>
      <c r="T10" s="11">
        <f t="shared" si="3"/>
        <v>100</v>
      </c>
      <c r="U10" s="11"/>
      <c r="V10" s="11">
        <f t="shared" si="4"/>
        <v>0</v>
      </c>
      <c r="W10" s="14">
        <v>84</v>
      </c>
      <c r="X10" s="14">
        <f t="shared" si="5"/>
        <v>588</v>
      </c>
      <c r="Y10" s="19">
        <f t="shared" si="6"/>
        <v>1496.8</v>
      </c>
    </row>
    <row r="11" spans="1:45" ht="30" x14ac:dyDescent="0.25">
      <c r="A11" s="11">
        <v>7</v>
      </c>
      <c r="B11" s="1" t="s">
        <v>62</v>
      </c>
      <c r="C11" s="9" t="s">
        <v>63</v>
      </c>
      <c r="D11" s="1" t="s">
        <v>38</v>
      </c>
      <c r="E11" s="1" t="s">
        <v>39</v>
      </c>
      <c r="F11" s="1" t="s">
        <v>40</v>
      </c>
      <c r="G11" s="14" t="s">
        <v>10</v>
      </c>
      <c r="H11" s="14">
        <v>6.29</v>
      </c>
      <c r="I11" s="14">
        <f t="shared" si="0"/>
        <v>691.9</v>
      </c>
      <c r="J11" s="11" t="s">
        <v>5</v>
      </c>
      <c r="K11" s="11">
        <f t="shared" si="1"/>
        <v>100</v>
      </c>
      <c r="L11" s="11" t="s">
        <v>10</v>
      </c>
      <c r="M11" s="12" t="s">
        <v>10</v>
      </c>
      <c r="N11" s="12" t="s">
        <v>10</v>
      </c>
      <c r="O11" s="13" t="s">
        <v>10</v>
      </c>
      <c r="P11" s="15" t="str">
        <f t="shared" si="2"/>
        <v>ΟΚ</v>
      </c>
      <c r="Q11" s="16" t="s">
        <v>10</v>
      </c>
      <c r="R11" s="14">
        <f>IF(Q11="ΝΑΙ",150,0)</f>
        <v>150</v>
      </c>
      <c r="S11" s="11"/>
      <c r="T11" s="11">
        <f t="shared" si="3"/>
        <v>0</v>
      </c>
      <c r="U11" s="11"/>
      <c r="V11" s="11">
        <f t="shared" si="4"/>
        <v>0</v>
      </c>
      <c r="W11" s="14">
        <v>78</v>
      </c>
      <c r="X11" s="14">
        <f t="shared" si="5"/>
        <v>546</v>
      </c>
      <c r="Y11" s="19">
        <f t="shared" si="6"/>
        <v>1487.9</v>
      </c>
    </row>
    <row r="12" spans="1:45" ht="30" x14ac:dyDescent="0.25">
      <c r="A12" s="11">
        <v>8</v>
      </c>
      <c r="B12" s="1">
        <v>4081</v>
      </c>
      <c r="C12" s="9">
        <v>45789</v>
      </c>
      <c r="D12" s="1" t="s">
        <v>82</v>
      </c>
      <c r="E12" s="1" t="s">
        <v>83</v>
      </c>
      <c r="F12" s="1" t="s">
        <v>46</v>
      </c>
      <c r="G12" s="14" t="s">
        <v>10</v>
      </c>
      <c r="H12" s="14">
        <v>6.31</v>
      </c>
      <c r="I12" s="14">
        <f t="shared" si="0"/>
        <v>694.09999999999991</v>
      </c>
      <c r="J12" s="11" t="s">
        <v>20</v>
      </c>
      <c r="K12" s="11">
        <f t="shared" si="1"/>
        <v>30</v>
      </c>
      <c r="L12" s="11" t="s">
        <v>10</v>
      </c>
      <c r="M12" s="12" t="s">
        <v>10</v>
      </c>
      <c r="N12" s="12" t="s">
        <v>10</v>
      </c>
      <c r="O12" s="13" t="s">
        <v>10</v>
      </c>
      <c r="P12" s="15" t="str">
        <f t="shared" si="2"/>
        <v>ΟΚ</v>
      </c>
      <c r="Q12" s="16" t="s">
        <v>10</v>
      </c>
      <c r="R12" s="14">
        <f>IF(Q12="ΝΑΙ",150,0)</f>
        <v>150</v>
      </c>
      <c r="S12" s="11"/>
      <c r="T12" s="11">
        <f t="shared" si="3"/>
        <v>0</v>
      </c>
      <c r="U12" s="11"/>
      <c r="V12" s="11">
        <f t="shared" si="4"/>
        <v>0</v>
      </c>
      <c r="W12" s="14">
        <v>84</v>
      </c>
      <c r="X12" s="14">
        <f t="shared" si="5"/>
        <v>588</v>
      </c>
      <c r="Y12" s="19">
        <f t="shared" si="6"/>
        <v>1462.1</v>
      </c>
    </row>
    <row r="13" spans="1:45" x14ac:dyDescent="0.25">
      <c r="A13" s="11">
        <v>9</v>
      </c>
      <c r="B13" s="1">
        <v>3658</v>
      </c>
      <c r="C13" s="9">
        <v>45782</v>
      </c>
      <c r="D13" s="1" t="s">
        <v>31</v>
      </c>
      <c r="E13" s="1" t="s">
        <v>32</v>
      </c>
      <c r="F13" s="1" t="s">
        <v>33</v>
      </c>
      <c r="G13" s="14" t="s">
        <v>10</v>
      </c>
      <c r="H13" s="14">
        <v>7.03</v>
      </c>
      <c r="I13" s="14">
        <f t="shared" si="0"/>
        <v>773.30000000000007</v>
      </c>
      <c r="J13" s="11" t="s">
        <v>5</v>
      </c>
      <c r="K13" s="11">
        <f t="shared" si="1"/>
        <v>100</v>
      </c>
      <c r="L13" s="11" t="s">
        <v>10</v>
      </c>
      <c r="M13" s="12" t="s">
        <v>10</v>
      </c>
      <c r="N13" s="12" t="s">
        <v>10</v>
      </c>
      <c r="O13" s="13"/>
      <c r="P13" s="15" t="str">
        <f t="shared" si="2"/>
        <v>ΟΚ</v>
      </c>
      <c r="Q13" s="16"/>
      <c r="R13" s="14">
        <f>IF(Q13="ΝΑΙ",150,0)</f>
        <v>0</v>
      </c>
      <c r="S13" s="11"/>
      <c r="T13" s="11">
        <f t="shared" si="3"/>
        <v>0</v>
      </c>
      <c r="U13" s="11"/>
      <c r="V13" s="11">
        <f t="shared" si="4"/>
        <v>0</v>
      </c>
      <c r="W13" s="14">
        <v>84</v>
      </c>
      <c r="X13" s="14">
        <f t="shared" si="5"/>
        <v>588</v>
      </c>
      <c r="Y13" s="19">
        <f t="shared" si="6"/>
        <v>1461.3000000000002</v>
      </c>
    </row>
    <row r="14" spans="1:45" ht="45" x14ac:dyDescent="0.25">
      <c r="A14" s="11">
        <v>10</v>
      </c>
      <c r="B14" s="1">
        <v>4028</v>
      </c>
      <c r="C14" s="9" t="s">
        <v>69</v>
      </c>
      <c r="D14" s="1" t="s">
        <v>72</v>
      </c>
      <c r="E14" s="1" t="s">
        <v>73</v>
      </c>
      <c r="F14" s="1" t="s">
        <v>46</v>
      </c>
      <c r="G14" s="14" t="s">
        <v>10</v>
      </c>
      <c r="H14" s="14">
        <v>7.19</v>
      </c>
      <c r="I14" s="14">
        <f t="shared" si="0"/>
        <v>790.90000000000009</v>
      </c>
      <c r="J14" s="11" t="s">
        <v>20</v>
      </c>
      <c r="K14" s="11">
        <f t="shared" si="1"/>
        <v>30</v>
      </c>
      <c r="L14" s="11" t="s">
        <v>10</v>
      </c>
      <c r="M14" s="12" t="s">
        <v>10</v>
      </c>
      <c r="N14" s="12" t="s">
        <v>10</v>
      </c>
      <c r="O14" s="13"/>
      <c r="P14" s="15" t="str">
        <f t="shared" si="2"/>
        <v>ΟΚ</v>
      </c>
      <c r="Q14" s="16"/>
      <c r="R14" s="14">
        <f>IF(Q14="ΝΑΙ",150,0)</f>
        <v>0</v>
      </c>
      <c r="S14" s="11" t="s">
        <v>20</v>
      </c>
      <c r="T14" s="11">
        <f t="shared" si="3"/>
        <v>30</v>
      </c>
      <c r="U14" s="11"/>
      <c r="V14" s="11">
        <f t="shared" si="4"/>
        <v>0</v>
      </c>
      <c r="W14" s="14">
        <v>56</v>
      </c>
      <c r="X14" s="14">
        <f t="shared" si="5"/>
        <v>392</v>
      </c>
      <c r="Y14" s="19">
        <f t="shared" si="6"/>
        <v>1242.9000000000001</v>
      </c>
    </row>
    <row r="15" spans="1:45" x14ac:dyDescent="0.25">
      <c r="A15" s="11">
        <v>11</v>
      </c>
      <c r="B15" s="1">
        <v>3858</v>
      </c>
      <c r="C15" s="9">
        <v>45785</v>
      </c>
      <c r="D15" s="1" t="s">
        <v>41</v>
      </c>
      <c r="E15" s="1" t="s">
        <v>42</v>
      </c>
      <c r="F15" s="1" t="s">
        <v>43</v>
      </c>
      <c r="G15" s="14" t="s">
        <v>10</v>
      </c>
      <c r="H15" s="14">
        <v>5.96</v>
      </c>
      <c r="I15" s="14">
        <f t="shared" si="0"/>
        <v>655.6</v>
      </c>
      <c r="J15" s="11" t="s">
        <v>20</v>
      </c>
      <c r="K15" s="11">
        <f t="shared" si="1"/>
        <v>30</v>
      </c>
      <c r="L15" s="11" t="s">
        <v>10</v>
      </c>
      <c r="M15" s="12" t="s">
        <v>10</v>
      </c>
      <c r="N15" s="12" t="s">
        <v>10</v>
      </c>
      <c r="O15" s="13" t="s">
        <v>10</v>
      </c>
      <c r="P15" s="15" t="str">
        <f t="shared" si="2"/>
        <v>ΟΚ</v>
      </c>
      <c r="Q15" s="16"/>
      <c r="R15" s="14">
        <f>IF(Q15="ΝΑΙ",150,0)</f>
        <v>0</v>
      </c>
      <c r="S15" s="11"/>
      <c r="T15" s="11">
        <f t="shared" si="3"/>
        <v>0</v>
      </c>
      <c r="U15" s="11"/>
      <c r="V15" s="11">
        <f t="shared" si="4"/>
        <v>0</v>
      </c>
      <c r="W15" s="14">
        <v>75</v>
      </c>
      <c r="X15" s="14">
        <f t="shared" si="5"/>
        <v>525</v>
      </c>
      <c r="Y15" s="19">
        <f t="shared" si="6"/>
        <v>1210.5999999999999</v>
      </c>
    </row>
  </sheetData>
  <sheetProtection algorithmName="SHA-512" hashValue="VbFl5t02dyPVlEmmPgFhbSH9czjaQl+a7bzQWYgpFz/pkPDUc5dZSgc5bp3lMQUAUAnOOw8AjICzIrHTxDbmgA==" saltValue="Mol4+8TMGtBxEIJYuIIAx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Y15">
    <sortCondition descending="1" ref="Y4:Y15"/>
  </sortState>
  <mergeCells count="4">
    <mergeCell ref="A1:F1"/>
    <mergeCell ref="A3:F3"/>
    <mergeCell ref="G3:O3"/>
    <mergeCell ref="Q3:X3"/>
  </mergeCells>
  <dataValidations count="3">
    <dataValidation type="list" allowBlank="1" showInputMessage="1" showErrorMessage="1" sqref="S5:S15 U5:U15 J5:J15" xr:uid="{96B24E48-E71A-40B9-ADEB-4F67BAD0DDD4}">
      <formula1>$AS$1:$AS$3</formula1>
    </dataValidation>
    <dataValidation type="list" allowBlank="1" showInputMessage="1" showErrorMessage="1" sqref="Q5:Q15 L5:O15 G5:G15" xr:uid="{3348C300-14A7-4B3E-BBEF-69F24398C1F9}">
      <formula1>$AR$1:$AR$2</formula1>
    </dataValidation>
    <dataValidation type="whole" allowBlank="1" showInputMessage="1" showErrorMessage="1" errorTitle="ΠΡΟΣΟΧΗ!" error="ΕΩΣ 84 ΜΗΝΕΣ" sqref="W5:W15" xr:uid="{B7BCA145-F64D-4A5F-B6F4-2236E8B08A16}">
      <formula1>1</formula1>
      <formula2>84</formula2>
    </dataValidation>
  </dataValidation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5A01-BBEB-4E1F-B00D-E1C130AD171F}">
  <sheetPr>
    <pageSetUpPr fitToPage="1"/>
  </sheetPr>
  <dimension ref="A1:AS6"/>
  <sheetViews>
    <sheetView workbookViewId="0">
      <selection activeCell="A14" sqref="A14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88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x14ac:dyDescent="0.25">
      <c r="A5" s="11">
        <v>1</v>
      </c>
      <c r="B5" s="1">
        <v>3873</v>
      </c>
      <c r="C5" s="9">
        <v>45785</v>
      </c>
      <c r="D5" s="1" t="s">
        <v>44</v>
      </c>
      <c r="E5" s="1" t="s">
        <v>45</v>
      </c>
      <c r="F5" s="1" t="s">
        <v>46</v>
      </c>
      <c r="G5" s="14" t="s">
        <v>10</v>
      </c>
      <c r="H5" s="14">
        <v>9.66</v>
      </c>
      <c r="I5" s="14">
        <f>H5*110</f>
        <v>1062.5999999999999</v>
      </c>
      <c r="J5" s="11" t="s">
        <v>5</v>
      </c>
      <c r="K5" s="11">
        <f>IF(J5="ΑΡΙΣΤΗ",100,IF(J5="ΠΟΛΥ ΚΑΛΗ",50,IF(J5="ΚΑΛΗ",30,)))</f>
        <v>100</v>
      </c>
      <c r="L5" s="11" t="s">
        <v>10</v>
      </c>
      <c r="M5" s="12" t="s">
        <v>10</v>
      </c>
      <c r="N5" s="12" t="s">
        <v>10</v>
      </c>
      <c r="O5" s="13"/>
      <c r="P5" s="15" t="str">
        <f>IF(AND(G5="ΝΑΙ",N5="ΝΑΙ",IF(OR(J5="ΑΡΙΣΤΗ",J5="ΠΟΛΥ ΚΑΛΗ",J5="ΚΑΛΗ"),IF(L5="ΝΑΙ",M5="ΝΑΙ"))),"ΟΚ","ΑΠΟΡΡΙΠΤΕΤΑΙ")</f>
        <v>ΟΚ</v>
      </c>
      <c r="Q5" s="16" t="s">
        <v>10</v>
      </c>
      <c r="R5" s="14">
        <v>225</v>
      </c>
      <c r="S5" s="11" t="s">
        <v>5</v>
      </c>
      <c r="T5" s="11">
        <f>IF(S5="ΑΡΙΣΤΗ",100,IF(S5="ΠΟΛΥ ΚΑΛΗ",50,IF(S5="ΚΑΛΗ",30,)))</f>
        <v>100</v>
      </c>
      <c r="U5" s="11" t="s">
        <v>21</v>
      </c>
      <c r="V5" s="11">
        <f>IF(U5="ΑΡΙΣΤΗ",100,IF(U5="ΠΟΛΥ ΚΑΛΗ",50,IF(U5="ΚΑΛΗ",30,)))</f>
        <v>50</v>
      </c>
      <c r="W5" s="14">
        <v>84</v>
      </c>
      <c r="X5" s="14">
        <f>W5*7</f>
        <v>588</v>
      </c>
      <c r="Y5" s="19">
        <f>I5+K5+R5+T5+V5+X5</f>
        <v>2125.6</v>
      </c>
    </row>
    <row r="6" spans="1:45" ht="30" x14ac:dyDescent="0.25">
      <c r="A6" s="11">
        <v>2</v>
      </c>
      <c r="B6" s="1">
        <v>4081</v>
      </c>
      <c r="C6" s="9">
        <v>45789</v>
      </c>
      <c r="D6" s="1" t="s">
        <v>82</v>
      </c>
      <c r="E6" s="1" t="s">
        <v>83</v>
      </c>
      <c r="F6" s="1" t="s">
        <v>46</v>
      </c>
      <c r="G6" s="14" t="s">
        <v>10</v>
      </c>
      <c r="H6" s="14">
        <v>6.31</v>
      </c>
      <c r="I6" s="14">
        <f>H6*110</f>
        <v>694.09999999999991</v>
      </c>
      <c r="J6" s="11" t="s">
        <v>20</v>
      </c>
      <c r="K6" s="11">
        <f>IF(J6="ΑΡΙΣΤΗ",100,IF(J6="ΠΟΛΥ ΚΑΛΗ",50,IF(J6="ΚΑΛΗ",30,)))</f>
        <v>30</v>
      </c>
      <c r="L6" s="11" t="s">
        <v>10</v>
      </c>
      <c r="M6" s="12" t="s">
        <v>10</v>
      </c>
      <c r="N6" s="12" t="s">
        <v>10</v>
      </c>
      <c r="O6" s="13"/>
      <c r="P6" s="15" t="str">
        <f>IF(AND(G6="ΝΑΙ",N6="ΝΑΙ",IF(OR(J6="ΑΡΙΣΤΗ",J6="ΠΟΛΥ ΚΑΛΗ",J6="ΚΑΛΗ"),IF(L6="ΝΑΙ",M6="ΝΑΙ"))),"ΟΚ","ΑΠΟΡΡΙΠΤΕΤΑΙ")</f>
        <v>ΟΚ</v>
      </c>
      <c r="Q6" s="16" t="s">
        <v>10</v>
      </c>
      <c r="R6" s="14">
        <f>IF(Q6="ΝΑΙ",150,0)</f>
        <v>150</v>
      </c>
      <c r="S6" s="11"/>
      <c r="T6" s="11">
        <f>IF(S6="ΑΡΙΣΤΗ",100,IF(S6="ΠΟΛΥ ΚΑΛΗ",50,IF(S6="ΚΑΛΗ",30,)))</f>
        <v>0</v>
      </c>
      <c r="U6" s="11"/>
      <c r="V6" s="11">
        <f>IF(U6="ΑΡΙΣΤΗ",100,IF(U6="ΠΟΛΥ ΚΑΛΗ",50,IF(U6="ΚΑΛΗ",30,)))</f>
        <v>0</v>
      </c>
      <c r="W6" s="14">
        <v>84</v>
      </c>
      <c r="X6" s="14">
        <f>W6*7</f>
        <v>588</v>
      </c>
      <c r="Y6" s="19">
        <f>I6+K6+R6+T6+V6+X6</f>
        <v>1462.1</v>
      </c>
    </row>
  </sheetData>
  <sheetProtection algorithmName="SHA-512" hashValue="xBQWrgnM03gmYJC+dgACQxzrsTcA3nT1CdKEHm+dBZsg8ZtmN7Qcz3oQIO3ifu/MH5rBtynp47gZZlj5rgUqgg==" saltValue="S2HOrgb3arrzISX/Iw2bZw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3:F3"/>
    <mergeCell ref="G3:O3"/>
    <mergeCell ref="Q3:X3"/>
  </mergeCells>
  <dataValidations count="3">
    <dataValidation type="whole" allowBlank="1" showInputMessage="1" showErrorMessage="1" errorTitle="ΠΡΟΣΟΧΗ!" error="ΕΩΣ 84 ΜΗΝΕΣ" sqref="W5:W6" xr:uid="{7840A03A-B79A-4D34-B0E3-3833044E487A}">
      <formula1>1</formula1>
      <formula2>84</formula2>
    </dataValidation>
    <dataValidation type="list" allowBlank="1" showInputMessage="1" showErrorMessage="1" sqref="L5:O6 Q5:Q6 G5:G6" xr:uid="{1AD51A28-FD45-45CC-9284-6EAC6A652A63}">
      <formula1>$AR$1:$AR$2</formula1>
    </dataValidation>
    <dataValidation type="list" allowBlank="1" showInputMessage="1" showErrorMessage="1" sqref="U5:U6 S5:S6 J5:J6" xr:uid="{B46D92E5-C231-4FB4-B4E4-AE15EBE6281C}">
      <formula1>$AS$1:$AS$3</formula1>
    </dataValidation>
  </dataValidations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683E-80AA-407F-A1CD-CBD22891982F}">
  <sheetPr>
    <pageSetUpPr fitToPage="1"/>
  </sheetPr>
  <dimension ref="A1:AS5"/>
  <sheetViews>
    <sheetView workbookViewId="0">
      <selection activeCell="N13" sqref="N13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88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x14ac:dyDescent="0.25">
      <c r="A5" s="11">
        <v>1</v>
      </c>
      <c r="B5" s="1">
        <v>4038</v>
      </c>
      <c r="C5" s="9">
        <v>45789</v>
      </c>
      <c r="D5" s="1" t="s">
        <v>101</v>
      </c>
      <c r="E5" s="1" t="s">
        <v>79</v>
      </c>
      <c r="F5" s="1" t="s">
        <v>30</v>
      </c>
      <c r="G5" s="14" t="s">
        <v>10</v>
      </c>
      <c r="H5" s="14">
        <v>7.46</v>
      </c>
      <c r="I5" s="14">
        <f>H5*110</f>
        <v>820.6</v>
      </c>
      <c r="J5" s="11" t="s">
        <v>20</v>
      </c>
      <c r="K5" s="11">
        <f>IF(J5="ΑΡΙΣΤΗ",100,IF(J5="ΠΟΛΥ ΚΑΛΗ",50,IF(J5="ΚΑΛΗ",30,)))</f>
        <v>30</v>
      </c>
      <c r="L5" s="11" t="s">
        <v>10</v>
      </c>
      <c r="M5" s="12" t="s">
        <v>10</v>
      </c>
      <c r="N5" s="12" t="s">
        <v>10</v>
      </c>
      <c r="O5" s="13"/>
      <c r="P5" s="15" t="str">
        <f>IF(AND(G5="ΝΑΙ",N5="ΝΑΙ",IF(OR(J5="ΑΡΙΣΤΗ",J5="ΠΟΛΥ ΚΑΛΗ",J5="ΚΑΛΗ"),IF(L5="ΝΑΙ",M5="ΝΑΙ"))),"ΟΚ","ΑΠΟΡΡΙΠΤΕΤΑΙ")</f>
        <v>ΟΚ</v>
      </c>
      <c r="Q5" s="16" t="s">
        <v>10</v>
      </c>
      <c r="R5" s="14">
        <f>IF(Q5="ΝΑΙ",150,0)</f>
        <v>150</v>
      </c>
      <c r="S5" s="11"/>
      <c r="T5" s="11">
        <f>IF(S5="ΑΡΙΣΤΗ",100,IF(S5="ΠΟΛΥ ΚΑΛΗ",50,IF(S5="ΚΑΛΗ",30,)))</f>
        <v>0</v>
      </c>
      <c r="U5" s="11"/>
      <c r="V5" s="11">
        <f>IF(U5="ΑΡΙΣΤΗ",100,IF(U5="ΠΟΛΥ ΚΑΛΗ",50,IF(U5="ΚΑΛΗ",30,)))</f>
        <v>0</v>
      </c>
      <c r="W5" s="14">
        <v>84</v>
      </c>
      <c r="X5" s="14">
        <f>W5*7</f>
        <v>588</v>
      </c>
      <c r="Y5" s="19">
        <f>I5+K5+R5+T5+V5+X5</f>
        <v>1588.6</v>
      </c>
    </row>
  </sheetData>
  <sheetProtection algorithmName="SHA-512" hashValue="KUpQA/5hNQ3Aih4tMrSFyzzsbUksgajjmv4CYRtEmctJCaajWVWJLEGRrwhOLhJ9W/KjYa8639xHICT9kbN5rw==" saltValue="nSzRGF+RQtd+jWlnVQ0gvQ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3:F3"/>
    <mergeCell ref="G3:O3"/>
    <mergeCell ref="Q3:X3"/>
  </mergeCells>
  <dataValidations count="3">
    <dataValidation type="whole" allowBlank="1" showInputMessage="1" showErrorMessage="1" errorTitle="ΠΡΟΣΟΧΗ!" error="ΕΩΣ 84 ΜΗΝΕΣ" sqref="W5" xr:uid="{90424461-0448-4604-932B-3D1B078F7264}">
      <formula1>1</formula1>
      <formula2>84</formula2>
    </dataValidation>
    <dataValidation type="list" allowBlank="1" showInputMessage="1" showErrorMessage="1" sqref="Q5 G5 L5:O5" xr:uid="{E579BDB3-75CC-4AEB-8401-338BB2EE4E1B}">
      <formula1>$AR$1:$AR$2</formula1>
    </dataValidation>
    <dataValidation type="list" allowBlank="1" showInputMessage="1" showErrorMessage="1" sqref="S5 J5 U5" xr:uid="{D1E038F8-F2ED-40B8-BDAF-DE2113B7B8DB}">
      <formula1>$AS$1:$AS$3</formula1>
    </dataValidation>
  </dataValidation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855-E53D-4C18-9F24-5B8CC4181140}">
  <sheetPr>
    <pageSetUpPr fitToPage="1"/>
  </sheetPr>
  <dimension ref="A1:AS5"/>
  <sheetViews>
    <sheetView workbookViewId="0">
      <selection activeCell="H17" sqref="H17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88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x14ac:dyDescent="0.25">
      <c r="A5" s="11">
        <v>1</v>
      </c>
      <c r="B5" s="1">
        <v>3906</v>
      </c>
      <c r="C5" s="9">
        <v>45785</v>
      </c>
      <c r="D5" s="1" t="s">
        <v>50</v>
      </c>
      <c r="E5" s="1" t="s">
        <v>51</v>
      </c>
      <c r="F5" s="1" t="s">
        <v>52</v>
      </c>
      <c r="G5" s="14" t="s">
        <v>10</v>
      </c>
      <c r="H5" s="14">
        <v>9.16</v>
      </c>
      <c r="I5" s="14">
        <f>H5*110</f>
        <v>1007.6</v>
      </c>
      <c r="J5" s="11" t="s">
        <v>20</v>
      </c>
      <c r="K5" s="11">
        <f>IF(J5="ΑΡΙΣΤΗ",100,IF(J5="ΠΟΛΥ ΚΑΛΗ",50,IF(J5="ΚΑΛΗ",30,)))</f>
        <v>30</v>
      </c>
      <c r="L5" s="11" t="s">
        <v>10</v>
      </c>
      <c r="M5" s="12" t="s">
        <v>10</v>
      </c>
      <c r="N5" s="12" t="s">
        <v>10</v>
      </c>
      <c r="O5" s="13"/>
      <c r="P5" s="15" t="str">
        <f>IF(AND(G5="ΝΑΙ",N5="ΝΑΙ",IF(OR(J5="ΑΡΙΣΤΗ",J5="ΠΟΛΥ ΚΑΛΗ",J5="ΚΑΛΗ"),IF(L5="ΝΑΙ",M5="ΝΑΙ"))),"ΟΚ","ΑΠΟΡΡΙΠΤΕΤΑΙ")</f>
        <v>ΟΚ</v>
      </c>
      <c r="Q5" s="16"/>
      <c r="R5" s="14">
        <f>IF(Q5="ΝΑΙ",150,0)</f>
        <v>0</v>
      </c>
      <c r="S5" s="11" t="s">
        <v>5</v>
      </c>
      <c r="T5" s="11">
        <f>IF(S5="ΑΡΙΣΤΗ",100,IF(S5="ΠΟΛΥ ΚΑΛΗ",50,IF(S5="ΚΑΛΗ",30,)))</f>
        <v>100</v>
      </c>
      <c r="U5" s="11"/>
      <c r="V5" s="11">
        <f>IF(U5="ΑΡΙΣΤΗ",100,IF(U5="ΠΟΛΥ ΚΑΛΗ",50,IF(U5="ΚΑΛΗ",30,)))</f>
        <v>0</v>
      </c>
      <c r="W5" s="14">
        <v>84</v>
      </c>
      <c r="X5" s="14">
        <f>W5*7</f>
        <v>588</v>
      </c>
      <c r="Y5" s="19">
        <f>I5+K5+R5+T5+V5+X5</f>
        <v>1725.6</v>
      </c>
    </row>
  </sheetData>
  <sheetProtection algorithmName="SHA-512" hashValue="O73sjGc3svYKsDObuoNuy05LeKce+xiSFXO9oilWPdUQQG24GxqxClfBAknNBoDyIAdmHjUgxNXh+IF5PeKpwQ==" saltValue="+c0DbFm6tCn4esVV4KaGrA==" spinCount="100000" sheet="1" formatCells="0" formatColumns="0" formatRows="0" insertColumns="0" insertRows="0" insertHyperlinks="0" deleteColumns="0" deleteRows="0" sort="0" autoFilter="0" pivotTables="0"/>
  <mergeCells count="4">
    <mergeCell ref="Q3:X3"/>
    <mergeCell ref="A1:F1"/>
    <mergeCell ref="A3:F3"/>
    <mergeCell ref="G3:O3"/>
  </mergeCells>
  <dataValidations count="3">
    <dataValidation type="whole" allowBlank="1" showInputMessage="1" showErrorMessage="1" errorTitle="ΠΡΟΣΟΧΗ!" error="ΕΩΣ 84 ΜΗΝΕΣ" sqref="W5" xr:uid="{1FA33FD9-FE32-414D-8A2C-BABE8314541A}">
      <formula1>1</formula1>
      <formula2>84</formula2>
    </dataValidation>
    <dataValidation type="list" allowBlank="1" showInputMessage="1" showErrorMessage="1" sqref="Q5 G5 L5:O5" xr:uid="{F688758B-D13D-43E4-99C9-7A0A88304FA4}">
      <formula1>$AR$1:$AR$2</formula1>
    </dataValidation>
    <dataValidation type="list" allowBlank="1" showInputMessage="1" showErrorMessage="1" sqref="S5 J5 U5" xr:uid="{56DCA345-8305-4BCC-9CC8-52D9D7777C81}">
      <formula1>$AS$1:$AS$3</formula1>
    </dataValidation>
  </dataValidations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25A8-1A1B-41A9-9E20-42DBBD525F90}">
  <sheetPr>
    <pageSetUpPr fitToPage="1"/>
  </sheetPr>
  <dimension ref="A1:AS5"/>
  <sheetViews>
    <sheetView workbookViewId="0">
      <selection activeCell="D16" sqref="D16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88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x14ac:dyDescent="0.25">
      <c r="A5" s="11">
        <v>1</v>
      </c>
      <c r="B5" s="1">
        <v>3858</v>
      </c>
      <c r="C5" s="9">
        <v>45785</v>
      </c>
      <c r="D5" s="1" t="s">
        <v>41</v>
      </c>
      <c r="E5" s="1" t="s">
        <v>42</v>
      </c>
      <c r="F5" s="1" t="s">
        <v>43</v>
      </c>
      <c r="G5" s="14" t="s">
        <v>10</v>
      </c>
      <c r="H5" s="14">
        <v>5.96</v>
      </c>
      <c r="I5" s="14">
        <f>H5*110</f>
        <v>655.6</v>
      </c>
      <c r="J5" s="11" t="s">
        <v>20</v>
      </c>
      <c r="K5" s="11">
        <f>IF(J5="ΑΡΙΣΤΗ",100,IF(J5="ΠΟΛΥ ΚΑΛΗ",50,IF(J5="ΚΑΛΗ",30,)))</f>
        <v>30</v>
      </c>
      <c r="L5" s="11" t="s">
        <v>10</v>
      </c>
      <c r="M5" s="12" t="s">
        <v>10</v>
      </c>
      <c r="N5" s="12" t="s">
        <v>10</v>
      </c>
      <c r="O5" s="13" t="s">
        <v>10</v>
      </c>
      <c r="P5" s="15" t="str">
        <f>IF(AND(G5="ΝΑΙ",N5="ΝΑΙ",IF(OR(J5="ΑΡΙΣΤΗ",J5="ΠΟΛΥ ΚΑΛΗ",J5="ΚΑΛΗ"),IF(L5="ΝΑΙ",M5="ΝΑΙ"))),"ΟΚ","ΑΠΟΡΡΙΠΤΕΤΑΙ")</f>
        <v>ΟΚ</v>
      </c>
      <c r="Q5" s="16"/>
      <c r="R5" s="14">
        <f>IF(Q5="ΝΑΙ",150,0)</f>
        <v>0</v>
      </c>
      <c r="S5" s="11"/>
      <c r="T5" s="11">
        <f>IF(S5="ΑΡΙΣΤΗ",100,IF(S5="ΠΟΛΥ ΚΑΛΗ",50,IF(S5="ΚΑΛΗ",30,)))</f>
        <v>0</v>
      </c>
      <c r="U5" s="11"/>
      <c r="V5" s="11">
        <f>IF(U5="ΑΡΙΣΤΗ",100,IF(U5="ΠΟΛΥ ΚΑΛΗ",50,IF(U5="ΚΑΛΗ",30,)))</f>
        <v>0</v>
      </c>
      <c r="W5" s="14">
        <v>75</v>
      </c>
      <c r="X5" s="14">
        <f>W5*7</f>
        <v>525</v>
      </c>
      <c r="Y5" s="19">
        <f>I5+K5+R5+T5+V5+X5</f>
        <v>1210.5999999999999</v>
      </c>
    </row>
  </sheetData>
  <sheetProtection algorithmName="SHA-512" hashValue="VhK6jf0Fv29CRrMtZPa7XDTNcf0jLEErX5eWQGYw3nMFH0LFC9ojB1E8FvdYHqoCCHdpYVhVLOaQDspocTk36w==" saltValue="XHewH32/DC7c4G02Qnw6IQ==" spinCount="100000" sheet="1" formatCells="0" formatColumns="0" formatRows="0" insertColumns="0" insertRows="0" insertHyperlinks="0" deleteColumns="0" deleteRows="0" sort="0" autoFilter="0" pivotTables="0"/>
  <mergeCells count="4">
    <mergeCell ref="Q3:X3"/>
    <mergeCell ref="A1:F1"/>
    <mergeCell ref="A3:F3"/>
    <mergeCell ref="G3:O3"/>
  </mergeCells>
  <dataValidations count="3">
    <dataValidation type="list" allowBlank="1" showInputMessage="1" showErrorMessage="1" sqref="S5 J5 U5" xr:uid="{92DE08E4-A4C5-4ACC-BAA4-7489CB7080DC}">
      <formula1>$AS$1:$AS$3</formula1>
    </dataValidation>
    <dataValidation type="list" allowBlank="1" showInputMessage="1" showErrorMessage="1" sqref="Q5 G5 L5:O5" xr:uid="{5A9176E6-9927-4B70-9204-A777E1113149}">
      <formula1>$AR$1:$AR$2</formula1>
    </dataValidation>
    <dataValidation type="whole" allowBlank="1" showInputMessage="1" showErrorMessage="1" errorTitle="ΠΡΟΣΟΧΗ!" error="ΕΩΣ 84 ΜΗΝΕΣ" sqref="W5" xr:uid="{DC2DA790-7C9E-496F-9683-A84ECEA98834}">
      <formula1>1</formula1>
      <formula2>84</formula2>
    </dataValidation>
  </dataValidations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9CC0-EDF3-40C1-ABCE-6EA07FB435D8}">
  <sheetPr>
    <pageSetUpPr fitToPage="1"/>
  </sheetPr>
  <dimension ref="A1:AS5"/>
  <sheetViews>
    <sheetView workbookViewId="0">
      <selection activeCell="E18" sqref="E18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88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ht="30" x14ac:dyDescent="0.25">
      <c r="A5" s="11">
        <v>1</v>
      </c>
      <c r="B5" s="1" t="s">
        <v>62</v>
      </c>
      <c r="C5" s="9" t="s">
        <v>63</v>
      </c>
      <c r="D5" s="1" t="s">
        <v>38</v>
      </c>
      <c r="E5" s="1" t="s">
        <v>39</v>
      </c>
      <c r="F5" s="1" t="s">
        <v>40</v>
      </c>
      <c r="G5" s="14" t="s">
        <v>10</v>
      </c>
      <c r="H5" s="14">
        <v>6.29</v>
      </c>
      <c r="I5" s="14">
        <f>H5*110</f>
        <v>691.9</v>
      </c>
      <c r="J5" s="11" t="s">
        <v>5</v>
      </c>
      <c r="K5" s="11">
        <f>IF(J5="ΑΡΙΣΤΗ",100,IF(J5="ΠΟΛΥ ΚΑΛΗ",50,IF(J5="ΚΑΛΗ",30,)))</f>
        <v>100</v>
      </c>
      <c r="L5" s="11" t="s">
        <v>10</v>
      </c>
      <c r="M5" s="12" t="s">
        <v>10</v>
      </c>
      <c r="N5" s="12" t="s">
        <v>10</v>
      </c>
      <c r="O5" s="13" t="s">
        <v>10</v>
      </c>
      <c r="P5" s="15" t="str">
        <f>IF(AND(G5="ΝΑΙ",N5="ΝΑΙ",IF(OR(J5="ΑΡΙΣΤΗ",J5="ΠΟΛΥ ΚΑΛΗ",J5="ΚΑΛΗ"),IF(L5="ΝΑΙ",M5="ΝΑΙ"))),"ΟΚ","ΑΠΟΡΡΙΠΤΕΤΑΙ")</f>
        <v>ΟΚ</v>
      </c>
      <c r="Q5" s="16" t="s">
        <v>10</v>
      </c>
      <c r="R5" s="14">
        <f>IF(Q5="ΝΑΙ",150,0)</f>
        <v>150</v>
      </c>
      <c r="S5" s="11"/>
      <c r="T5" s="11">
        <f>IF(S5="ΑΡΙΣΤΗ",100,IF(S5="ΠΟΛΥ ΚΑΛΗ",50,IF(S5="ΚΑΛΗ",30,)))</f>
        <v>0</v>
      </c>
      <c r="U5" s="11"/>
      <c r="V5" s="11">
        <f>IF(U5="ΑΡΙΣΤΗ",100,IF(U5="ΠΟΛΥ ΚΑΛΗ",50,IF(U5="ΚΑΛΗ",30,)))</f>
        <v>0</v>
      </c>
      <c r="W5" s="14">
        <v>78</v>
      </c>
      <c r="X5" s="14">
        <f>W5*7</f>
        <v>546</v>
      </c>
      <c r="Y5" s="19">
        <f>I5+K5+R5+T5+V5+X5</f>
        <v>1487.9</v>
      </c>
    </row>
  </sheetData>
  <sheetProtection algorithmName="SHA-512" hashValue="oZgNwTN9IkseDUJAnyDUz5YL5RijBq7IDlxE6ijkvGhxD68yIWok1JZ38x1QVrmVrHrrbhf4mggjii/qE2ysMg==" saltValue="snNVjtYJK7wehtpbROdZAQ==" spinCount="100000" sheet="1" formatCells="0" formatColumns="0" formatRows="0" insertColumns="0" insertRows="0" insertHyperlinks="0" deleteColumns="0" deleteRows="0" sort="0" autoFilter="0" pivotTables="0"/>
  <mergeCells count="4">
    <mergeCell ref="Q3:X3"/>
    <mergeCell ref="A1:F1"/>
    <mergeCell ref="A3:F3"/>
    <mergeCell ref="G3:O3"/>
  </mergeCells>
  <dataValidations count="3">
    <dataValidation type="list" allowBlank="1" showInputMessage="1" showErrorMessage="1" sqref="S5 J5 U5" xr:uid="{7D29045D-E19B-4375-AFA9-C462BAC38BB5}">
      <formula1>$AS$1:$AS$3</formula1>
    </dataValidation>
    <dataValidation type="list" allowBlank="1" showInputMessage="1" showErrorMessage="1" sqref="Q5 G5 L5:O5" xr:uid="{90F752E1-2FC2-4CED-B1ED-AFDBADA2B222}">
      <formula1>$AR$1:$AR$2</formula1>
    </dataValidation>
    <dataValidation type="whole" allowBlank="1" showInputMessage="1" showErrorMessage="1" errorTitle="ΠΡΟΣΟΧΗ!" error="ΕΩΣ 84 ΜΗΝΕΣ" sqref="W5" xr:uid="{8DAA3B0B-D2C0-4D19-AD97-A1F6D1B30D4E}">
      <formula1>1</formula1>
      <formula2>84</formula2>
    </dataValidation>
  </dataValidation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B75E-F810-4ADF-BC9D-ACE829AAE2D9}">
  <sheetPr>
    <pageSetUpPr fitToPage="1"/>
  </sheetPr>
  <dimension ref="A1:AS5"/>
  <sheetViews>
    <sheetView workbookViewId="0">
      <selection activeCell="C13" sqref="C13"/>
    </sheetView>
  </sheetViews>
  <sheetFormatPr defaultColWidth="9.140625" defaultRowHeight="15" x14ac:dyDescent="0.25"/>
  <cols>
    <col min="1" max="1" width="4.85546875" style="10" customWidth="1"/>
    <col min="2" max="2" width="10.28515625" style="10" customWidth="1"/>
    <col min="3" max="3" width="13.7109375" style="10" customWidth="1"/>
    <col min="4" max="4" width="22.7109375" style="10" customWidth="1"/>
    <col min="5" max="5" width="22.140625" style="10" customWidth="1"/>
    <col min="6" max="6" width="18" style="10" customWidth="1"/>
    <col min="7" max="8" width="10.85546875" style="10" customWidth="1"/>
    <col min="9" max="9" width="8.7109375" style="10" customWidth="1"/>
    <col min="10" max="10" width="11.42578125" style="10" customWidth="1"/>
    <col min="11" max="11" width="8" style="10" customWidth="1"/>
    <col min="12" max="12" width="10.85546875" style="10" customWidth="1"/>
    <col min="13" max="14" width="15" style="10" customWidth="1"/>
    <col min="15" max="16" width="14.42578125" style="10" customWidth="1"/>
    <col min="17" max="17" width="15.85546875" style="10" customWidth="1"/>
    <col min="18" max="18" width="7.28515625" style="10" customWidth="1"/>
    <col min="19" max="19" width="11.42578125" style="10" customWidth="1"/>
    <col min="20" max="20" width="7.85546875" style="10" customWidth="1"/>
    <col min="21" max="21" width="13" style="10" customWidth="1"/>
    <col min="22" max="22" width="7.28515625" style="10" customWidth="1"/>
    <col min="23" max="23" width="17.28515625" style="10" customWidth="1"/>
    <col min="24" max="24" width="8" style="10" customWidth="1"/>
    <col min="25" max="25" width="9.5703125" style="10" customWidth="1"/>
    <col min="26" max="26" width="11.28515625" style="10" customWidth="1"/>
    <col min="27" max="43" width="9.140625" style="10"/>
    <col min="44" max="44" width="0" style="10" hidden="1" customWidth="1"/>
    <col min="45" max="45" width="10.5703125" style="10" hidden="1" customWidth="1"/>
    <col min="46" max="16384" width="9.140625" style="10"/>
  </cols>
  <sheetData>
    <row r="1" spans="1:45" ht="60.75" customHeight="1" x14ac:dyDescent="0.25">
      <c r="A1" s="25" t="s">
        <v>87</v>
      </c>
      <c r="B1" s="31"/>
      <c r="C1" s="31"/>
      <c r="D1" s="31"/>
      <c r="E1" s="31"/>
      <c r="F1" s="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0" t="s">
        <v>10</v>
      </c>
      <c r="AS1" s="10" t="s">
        <v>5</v>
      </c>
    </row>
    <row r="2" spans="1:45" x14ac:dyDescent="0.25">
      <c r="A2" s="11"/>
      <c r="B2" s="11"/>
      <c r="C2" s="12"/>
      <c r="D2" s="12"/>
      <c r="E2" s="12"/>
      <c r="F2" s="13"/>
      <c r="G2" s="14"/>
      <c r="H2" s="14"/>
      <c r="I2" s="14"/>
      <c r="J2" s="11"/>
      <c r="K2" s="11"/>
      <c r="L2" s="11"/>
      <c r="M2" s="12"/>
      <c r="N2" s="12"/>
      <c r="O2" s="13"/>
      <c r="P2" s="15"/>
      <c r="Q2" s="16"/>
      <c r="R2" s="14"/>
      <c r="S2" s="11"/>
      <c r="T2" s="11"/>
      <c r="U2" s="11"/>
      <c r="V2" s="11"/>
      <c r="W2" s="14"/>
      <c r="X2" s="14"/>
      <c r="Y2" s="14"/>
      <c r="AR2" s="10" t="s">
        <v>19</v>
      </c>
      <c r="AS2" s="10" t="s">
        <v>21</v>
      </c>
    </row>
    <row r="3" spans="1:45" s="18" customFormat="1" ht="15.75" customHeight="1" x14ac:dyDescent="0.25">
      <c r="A3" s="28" t="s">
        <v>13</v>
      </c>
      <c r="B3" s="29"/>
      <c r="C3" s="29"/>
      <c r="D3" s="29"/>
      <c r="E3" s="29"/>
      <c r="F3" s="32"/>
      <c r="G3" s="33" t="s">
        <v>0</v>
      </c>
      <c r="H3" s="33"/>
      <c r="I3" s="33"/>
      <c r="J3" s="34"/>
      <c r="K3" s="34"/>
      <c r="L3" s="34"/>
      <c r="M3" s="28"/>
      <c r="N3" s="28"/>
      <c r="O3" s="35"/>
      <c r="P3" s="17"/>
      <c r="Q3" s="36" t="s">
        <v>9</v>
      </c>
      <c r="R3" s="37"/>
      <c r="S3" s="37"/>
      <c r="T3" s="37"/>
      <c r="U3" s="37"/>
      <c r="V3" s="37"/>
      <c r="W3" s="37"/>
      <c r="X3" s="33"/>
      <c r="Y3" s="24"/>
      <c r="AS3" s="10" t="s">
        <v>20</v>
      </c>
    </row>
    <row r="4" spans="1:45" s="5" customFormat="1" ht="120" x14ac:dyDescent="0.25">
      <c r="A4" s="1" t="s">
        <v>1</v>
      </c>
      <c r="B4" s="1" t="s">
        <v>16</v>
      </c>
      <c r="C4" s="6" t="s">
        <v>17</v>
      </c>
      <c r="D4" s="6" t="s">
        <v>14</v>
      </c>
      <c r="E4" s="6" t="s">
        <v>15</v>
      </c>
      <c r="F4" s="2" t="s">
        <v>24</v>
      </c>
      <c r="G4" s="4" t="s">
        <v>12</v>
      </c>
      <c r="H4" s="4" t="s">
        <v>22</v>
      </c>
      <c r="I4" s="1" t="s">
        <v>8</v>
      </c>
      <c r="J4" s="1" t="s">
        <v>4</v>
      </c>
      <c r="K4" s="1" t="s">
        <v>8</v>
      </c>
      <c r="L4" s="1" t="s">
        <v>11</v>
      </c>
      <c r="M4" s="1" t="s">
        <v>23</v>
      </c>
      <c r="N4" s="1" t="s">
        <v>26</v>
      </c>
      <c r="O4" s="2" t="s">
        <v>2</v>
      </c>
      <c r="P4" s="7"/>
      <c r="Q4" s="3" t="s">
        <v>3</v>
      </c>
      <c r="R4" s="4" t="s">
        <v>8</v>
      </c>
      <c r="S4" s="1" t="s">
        <v>6</v>
      </c>
      <c r="T4" s="1" t="s">
        <v>8</v>
      </c>
      <c r="U4" s="1" t="s">
        <v>7</v>
      </c>
      <c r="V4" s="1" t="s">
        <v>8</v>
      </c>
      <c r="W4" s="1" t="s">
        <v>27</v>
      </c>
      <c r="X4" s="1" t="s">
        <v>8</v>
      </c>
      <c r="Y4" s="8" t="s">
        <v>18</v>
      </c>
    </row>
    <row r="5" spans="1:45" x14ac:dyDescent="0.25">
      <c r="A5" s="11">
        <v>1</v>
      </c>
      <c r="B5" s="1">
        <v>3658</v>
      </c>
      <c r="C5" s="9">
        <v>45782</v>
      </c>
      <c r="D5" s="1" t="s">
        <v>31</v>
      </c>
      <c r="E5" s="1" t="s">
        <v>32</v>
      </c>
      <c r="F5" s="1" t="s">
        <v>33</v>
      </c>
      <c r="G5" s="14" t="s">
        <v>10</v>
      </c>
      <c r="H5" s="14">
        <v>7.03</v>
      </c>
      <c r="I5" s="14">
        <f>H5*110</f>
        <v>773.30000000000007</v>
      </c>
      <c r="J5" s="11" t="s">
        <v>5</v>
      </c>
      <c r="K5" s="11">
        <f>IF(J5="ΑΡΙΣΤΗ",100,IF(J5="ΠΟΛΥ ΚΑΛΗ",50,IF(J5="ΚΑΛΗ",30,)))</f>
        <v>100</v>
      </c>
      <c r="L5" s="11" t="s">
        <v>10</v>
      </c>
      <c r="M5" s="12" t="s">
        <v>10</v>
      </c>
      <c r="N5" s="12" t="s">
        <v>10</v>
      </c>
      <c r="O5" s="13"/>
      <c r="P5" s="15" t="str">
        <f>IF(AND(G5="ΝΑΙ",N5="ΝΑΙ",IF(OR(J5="ΑΡΙΣΤΗ",J5="ΠΟΛΥ ΚΑΛΗ",J5="ΚΑΛΗ"),IF(L5="ΝΑΙ",M5="ΝΑΙ"))),"ΟΚ","ΑΠΟΡΡΙΠΤΕΤΑΙ")</f>
        <v>ΟΚ</v>
      </c>
      <c r="Q5" s="16"/>
      <c r="R5" s="14">
        <f>IF(Q5="ΝΑΙ",150,0)</f>
        <v>0</v>
      </c>
      <c r="S5" s="11"/>
      <c r="T5" s="11">
        <f>IF(S5="ΑΡΙΣΤΗ",100,IF(S5="ΠΟΛΥ ΚΑΛΗ",50,IF(S5="ΚΑΛΗ",30,)))</f>
        <v>0</v>
      </c>
      <c r="U5" s="11"/>
      <c r="V5" s="11">
        <f>IF(U5="ΑΡΙΣΤΗ",100,IF(U5="ΠΟΛΥ ΚΑΛΗ",50,IF(U5="ΚΑΛΗ",30,)))</f>
        <v>0</v>
      </c>
      <c r="W5" s="14">
        <v>84</v>
      </c>
      <c r="X5" s="14">
        <f>W5*7</f>
        <v>588</v>
      </c>
      <c r="Y5" s="19">
        <f>I5+K5+R5+T5+V5+X5</f>
        <v>1461.3000000000002</v>
      </c>
    </row>
  </sheetData>
  <sheetProtection algorithmName="SHA-512" hashValue="Yh00r4zY4ZdUrwi2vKneDTwIzxjIVjdehDfTZoTvQQZ0Lc6kAVchB+GQ6Ei2qg1LOLAUXd/KoIfrnAEyFjNBwQ==" saltValue="vOnmc+vkdx5s3xMBSTznrA==" spinCount="100000" sheet="1" formatCells="0" formatColumns="0" formatRows="0" insertColumns="0" insertRows="0" insertHyperlinks="0" deleteColumns="0" deleteRows="0" sort="0" autoFilter="0" pivotTables="0"/>
  <mergeCells count="4">
    <mergeCell ref="Q3:X3"/>
    <mergeCell ref="A1:F1"/>
    <mergeCell ref="A3:F3"/>
    <mergeCell ref="G3:O3"/>
  </mergeCells>
  <dataValidations count="3">
    <dataValidation type="list" allowBlank="1" showInputMessage="1" showErrorMessage="1" sqref="S5 J5 U5" xr:uid="{AF0D7FA1-BFFE-4EB4-AFEC-90B3A293F170}">
      <formula1>$AS$1:$AS$3</formula1>
    </dataValidation>
    <dataValidation type="list" allowBlank="1" showInputMessage="1" showErrorMessage="1" sqref="Q5 G5 L5:O5" xr:uid="{15296B77-EF2D-48AC-8711-8958E9DDAFDC}">
      <formula1>$AR$1:$AR$2</formula1>
    </dataValidation>
    <dataValidation type="whole" allowBlank="1" showInputMessage="1" showErrorMessage="1" errorTitle="ΠΡΟΣΟΧΗ!" error="ΕΩΣ 84 ΜΗΝΕΣ" sqref="W5" xr:uid="{D2CF5C22-F8E7-4B3A-AD76-032751B8464C}">
      <formula1>1</formula1>
      <formula2>84</formula2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8</vt:i4>
      </vt:variant>
    </vt:vector>
  </HeadingPairs>
  <TitlesOfParts>
    <vt:vector size="16" baseType="lpstr">
      <vt:lpstr>ΑΠΟΡΡΙΠΤΕΟΙ</vt:lpstr>
      <vt:lpstr>ΠΕ ΨΥΧΟΛΟΓΙΑΣ_ΚΑΤΑΤΑΞΗ</vt:lpstr>
      <vt:lpstr>ΑΜΥΓΔΑΛΕΖΑ</vt:lpstr>
      <vt:lpstr>ΤΑΥΡΟΣ</vt:lpstr>
      <vt:lpstr>ΚΟΡΙΝΘΟΣ</vt:lpstr>
      <vt:lpstr>ΞΑΝΘΗ</vt:lpstr>
      <vt:lpstr>ΔΡΑΜΑ</vt:lpstr>
      <vt:lpstr>ΟΡΕΣΤΙΑΔΑ</vt:lpstr>
      <vt:lpstr>ΑΜΥΓΔΑΛΕΖΑ!Print_Area</vt:lpstr>
      <vt:lpstr>ΑΠΟΡΡΙΠΤΕΟΙ!Print_Area</vt:lpstr>
      <vt:lpstr>ΔΡΑΜΑ!Print_Area</vt:lpstr>
      <vt:lpstr>ΚΟΡΙΝΘΟΣ!Print_Area</vt:lpstr>
      <vt:lpstr>ΞΑΝΘΗ!Print_Area</vt:lpstr>
      <vt:lpstr>ΟΡΕΣΤΙΑΔΑ!Print_Area</vt:lpstr>
      <vt:lpstr>'ΠΕ ΨΥΧΟΛΟΓΙΑΣ_ΚΑΤΑΤΑΞΗ'!Print_Area</vt:lpstr>
      <vt:lpstr>ΤΑΥΡΟΣ!Print_Area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2025-05-16T08:40:14Z</cp:lastPrinted>
  <dcterms:created xsi:type="dcterms:W3CDTF">2017-10-23T05:29:48Z</dcterms:created>
  <dcterms:modified xsi:type="dcterms:W3CDTF">2025-05-30T07:41:56Z</dcterms:modified>
</cp:coreProperties>
</file>