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kefala\Desktop\it\site aemy\αναρτημένα από μένα\2025\16.5\ΕΡΓΟ1 XLS\"/>
    </mc:Choice>
  </mc:AlternateContent>
  <xr:revisionPtr revIDLastSave="0" documentId="13_ncr:1_{760A552C-FDF7-41A8-B9BD-A40712442DBC}" xr6:coauthVersionLast="47" xr6:coauthVersionMax="47" xr10:uidLastSave="{00000000-0000-0000-0000-000000000000}"/>
  <workbookProtection workbookAlgorithmName="SHA-512" workbookHashValue="Qktv6diwRGzyaPmhB5JYfSGPYgH+r/mHFw2ONI4qUrO2hFwv5rWaH5kCJo7MOTBwsA9ozDMLLDDkulEESgVhfQ==" workbookSaltValue="xkcQRDlzoHXDlnlYHjum9g==" workbookSpinCount="100000" lockStructure="1"/>
  <bookViews>
    <workbookView xWindow="-120" yWindow="-120" windowWidth="29040" windowHeight="15720" xr2:uid="{00000000-000D-0000-FFFF-FFFF00000000}"/>
  </bookViews>
  <sheets>
    <sheet name="ΑΠΟΡΡΙΠΤΕΟΙ" sheetId="16" r:id="rId1"/>
    <sheet name="ΕΠΙΣΚΕΠΤΕΣ ΥΓΕΙΑΣ_ΚΑΤΑΤΑΞΗ" sheetId="13" r:id="rId2"/>
    <sheet name="ΑΜΥΓΔΑΛΕΖΑ" sheetId="17" r:id="rId3"/>
    <sheet name="ΤΑΥΡΟΣ" sheetId="18" r:id="rId4"/>
    <sheet name="ΚΟΡΙΝΘΟΣ" sheetId="19" r:id="rId5"/>
    <sheet name="ΞΑΝΘΗΣ" sheetId="20" r:id="rId6"/>
    <sheet name="ΔΡΑΜΑ" sheetId="21" r:id="rId7"/>
  </sheets>
  <definedNames>
    <definedName name="_xlnm._FilterDatabase" localSheetId="1" hidden="1">'ΕΠΙΣΚΕΠΤΕΣ ΥΓΕΙΑΣ_ΚΑΤΑΤΑΞΗ'!$A$3:$Y$14</definedName>
    <definedName name="_xlnm.Print_Area" localSheetId="0">ΑΠΟΡΡΙΠΤΕΟΙ!$A$1:$G$5</definedName>
    <definedName name="_xlnm.Print_Area" localSheetId="1">'ΕΠΙΣΚΕΠΤΕΣ ΥΓΕΙΑΣ_ΚΑΤΑΤΑΞΗ'!$A$1:$Y$14</definedName>
  </definedNames>
  <calcPr calcId="191029"/>
</workbook>
</file>

<file path=xl/calcChain.xml><?xml version="1.0" encoding="utf-8"?>
<calcChain xmlns="http://schemas.openxmlformats.org/spreadsheetml/2006/main">
  <c r="X4" i="18" l="1"/>
  <c r="V4" i="18"/>
  <c r="T4" i="18"/>
  <c r="R4" i="18"/>
  <c r="P4" i="18"/>
  <c r="K4" i="18"/>
  <c r="I4" i="18"/>
  <c r="X14" i="13"/>
  <c r="V14" i="13"/>
  <c r="T14" i="13"/>
  <c r="R14" i="13"/>
  <c r="P14" i="13"/>
  <c r="K14" i="13"/>
  <c r="I14" i="13"/>
  <c r="X4" i="21"/>
  <c r="V4" i="21"/>
  <c r="T4" i="21"/>
  <c r="R4" i="21"/>
  <c r="P4" i="21"/>
  <c r="K4" i="21"/>
  <c r="I4" i="21"/>
  <c r="X4" i="20"/>
  <c r="V4" i="20"/>
  <c r="T4" i="20"/>
  <c r="R4" i="20"/>
  <c r="P4" i="20"/>
  <c r="K4" i="20"/>
  <c r="I4" i="20"/>
  <c r="X4" i="19"/>
  <c r="V4" i="19"/>
  <c r="T4" i="19"/>
  <c r="R4" i="19"/>
  <c r="P4" i="19"/>
  <c r="K4" i="19"/>
  <c r="I4" i="19"/>
  <c r="X5" i="17"/>
  <c r="V5" i="17"/>
  <c r="T5" i="17"/>
  <c r="R5" i="17"/>
  <c r="P5" i="17"/>
  <c r="K5" i="17"/>
  <c r="I5" i="17"/>
  <c r="X4" i="17"/>
  <c r="V4" i="17"/>
  <c r="T4" i="17"/>
  <c r="R4" i="17"/>
  <c r="P4" i="17"/>
  <c r="K4" i="17"/>
  <c r="I4" i="17"/>
  <c r="X10" i="13"/>
  <c r="X11" i="13"/>
  <c r="X6" i="13"/>
  <c r="X8" i="13"/>
  <c r="K6" i="13"/>
  <c r="K8" i="13"/>
  <c r="K5" i="13"/>
  <c r="K4" i="13"/>
  <c r="K7" i="13"/>
  <c r="K9" i="13"/>
  <c r="K12" i="13"/>
  <c r="I6" i="13"/>
  <c r="P6" i="13"/>
  <c r="X9" i="13"/>
  <c r="X12" i="13"/>
  <c r="Y4" i="18" l="1"/>
  <c r="Y14" i="13"/>
  <c r="Y4" i="21"/>
  <c r="Y4" i="20"/>
  <c r="Y4" i="19"/>
  <c r="Y5" i="17"/>
  <c r="Y4" i="17"/>
  <c r="P9" i="13"/>
  <c r="P12" i="13"/>
  <c r="I9" i="13"/>
  <c r="I12" i="13"/>
  <c r="P10" i="13"/>
  <c r="P11" i="13"/>
  <c r="P8" i="13"/>
  <c r="P5" i="13"/>
  <c r="P4" i="13"/>
  <c r="P7" i="13"/>
  <c r="P13" i="13"/>
  <c r="Y12" i="13" l="1"/>
  <c r="Y9" i="13"/>
  <c r="X7" i="13"/>
  <c r="V7" i="13"/>
  <c r="T7" i="13"/>
  <c r="R7" i="13"/>
  <c r="I7" i="13"/>
  <c r="X4" i="13"/>
  <c r="V4" i="13"/>
  <c r="T4" i="13"/>
  <c r="R4" i="13"/>
  <c r="I4" i="13"/>
  <c r="X5" i="13"/>
  <c r="V5" i="13"/>
  <c r="T5" i="13"/>
  <c r="R5" i="13"/>
  <c r="I5" i="13"/>
  <c r="V8" i="13"/>
  <c r="T8" i="13"/>
  <c r="R8" i="13"/>
  <c r="I8" i="13"/>
  <c r="V6" i="13"/>
  <c r="T6" i="13"/>
  <c r="R6" i="13"/>
  <c r="V11" i="13"/>
  <c r="T11" i="13"/>
  <c r="R11" i="13"/>
  <c r="K11" i="13"/>
  <c r="I11" i="13"/>
  <c r="V10" i="13"/>
  <c r="T10" i="13"/>
  <c r="R10" i="13"/>
  <c r="K10" i="13"/>
  <c r="I10" i="13"/>
  <c r="X13" i="13"/>
  <c r="V13" i="13"/>
  <c r="T13" i="13"/>
  <c r="R13" i="13"/>
  <c r="K13" i="13"/>
  <c r="I13" i="13"/>
  <c r="Y8" i="13" l="1"/>
  <c r="Y11" i="13"/>
  <c r="Y13" i="13"/>
  <c r="Y7" i="13"/>
  <c r="Y4" i="13"/>
  <c r="Y10" i="13"/>
  <c r="Y5" i="13"/>
  <c r="Y6" i="13"/>
</calcChain>
</file>

<file path=xl/sharedStrings.xml><?xml version="1.0" encoding="utf-8"?>
<sst xmlns="http://schemas.openxmlformats.org/spreadsheetml/2006/main" count="367" uniqueCount="69">
  <si>
    <t>ΤΥΠΙΚΑ ΠΡΟΣΟΝΤΑ</t>
  </si>
  <si>
    <t>Α/Α</t>
  </si>
  <si>
    <t>ΕΚΠΛΗΡΩΣΗ ΣΤΡΑΤΙΩΤΙΚΩΝ ΥΠΟΧΡΕΩΣΕΩΝ</t>
  </si>
  <si>
    <t>ΜΕΤΑΠΤΥΧΙΑΚΟΣ ΤΙΤΛΟΣ</t>
  </si>
  <si>
    <t>ΓΝΩΣΗ ΑΓΓΛΙΚΗΣ ΓΛΩΣΣΑΣ</t>
  </si>
  <si>
    <t>ΑΡΙΣΤΗ</t>
  </si>
  <si>
    <t>ΓΝΩΣΗ ΔΕΥΤΕΡΗΣ ΞΕΝΗΣ ΓΛΩΣΣΑΣ</t>
  </si>
  <si>
    <t>ΓΝΩΣΗ ΤΡΙΤΗΣ ΞΕΝΗΣ ΓΛΩΣΣΑΣ</t>
  </si>
  <si>
    <t>ΜΟΡΙΑ</t>
  </si>
  <si>
    <t>ΠΡΟΣΘΕΤΑ-ΣΥΝΕΚΤΙΜΩΜΕΝΑ ΠΡΟΣΟΝΤΑ</t>
  </si>
  <si>
    <t>ΝΑΙ</t>
  </si>
  <si>
    <t>ΓΝΩΣΗ ΧΕΙΡΙΣΜΟΥ Η/Υ</t>
  </si>
  <si>
    <t xml:space="preserve">ΤΙΤΛΟΣ ΣΠΟΥΔΩΝ </t>
  </si>
  <si>
    <t>ΣΤΟΙΧΕΙΑ ΥΠΟΨΗΦΙΟΥ</t>
  </si>
  <si>
    <t>ΕΠΩΝΥΜΟ</t>
  </si>
  <si>
    <t>ΟΝΟΜΑ</t>
  </si>
  <si>
    <t>ΑΡΙΘΜΟΣ ΠΡΩΤ. ΑΙΤΗΣΗΣ</t>
  </si>
  <si>
    <t>ΗΜΕΡΟΜΗΝΙΑ</t>
  </si>
  <si>
    <t>ΣΥΝΟΛΟ ΜΟΡΙΩΝ</t>
  </si>
  <si>
    <t>ΌΧΙ</t>
  </si>
  <si>
    <t>ΚΑΛΗ</t>
  </si>
  <si>
    <t>ΠΟΛΥ ΚΑΛΗ</t>
  </si>
  <si>
    <t>ΒΑΘΜΟΣ ΤΙΤΛΟΥ ΣΠΟΥΔΩΝ</t>
  </si>
  <si>
    <t>ΑΔΕΙΑ ΑΣΚΗΣΗΣ ΕΠΑΓΓΕΛΜΑΤΟΣ</t>
  </si>
  <si>
    <t>ΕΜΠΕΙΡΙΑ ΣΤΗΝ ΕΙΔΙΚΟΤΗΤΑ (έως και 84 μήνες)</t>
  </si>
  <si>
    <t>ΠΡΟ-ΑΝΑΧΩΡΗΣΙΑΚΟ ΚΕΝΤΡΟ ΕΠΙΛΟΓΗΣ</t>
  </si>
  <si>
    <t>ΠΑΡΑΤΗΡΗΣΕΙΣ</t>
  </si>
  <si>
    <t>ΤΑΥΤΟΤΗΤΑ ΜΕΛΟΥΣ Π.Σ.Ε.Υ.</t>
  </si>
  <si>
    <t>ΜΟΥΡΑΤ</t>
  </si>
  <si>
    <t>ΓΚΙΖΕΜ</t>
  </si>
  <si>
    <t>ΞΑΝΘΗΣ</t>
  </si>
  <si>
    <t>ΦΙΛΙΠΠΟΥ</t>
  </si>
  <si>
    <t>ΜΕΛΠΟΜΕΝΗ</t>
  </si>
  <si>
    <t>ΚΟΡΙΝΘΟΣ</t>
  </si>
  <si>
    <t>ΛΑΓΟΠΟΔΗ</t>
  </si>
  <si>
    <t>ΕΙΡΗΝΗ</t>
  </si>
  <si>
    <t>ΤΑΥΡΟΣ</t>
  </si>
  <si>
    <t>ΜΑΚΡΗ</t>
  </si>
  <si>
    <t>ΧΡΙΣΤΙΝΑ</t>
  </si>
  <si>
    <t>ΑΜΥΓΔΑΛΕΖΑ</t>
  </si>
  <si>
    <t>ΡΑΓΚΟΥΣΗΣ</t>
  </si>
  <si>
    <t>ΓΕΩΡΓΙΟΣ</t>
  </si>
  <si>
    <t>ΔΡΑΜΑ</t>
  </si>
  <si>
    <t>ΚΟΥΡΟΥΝΗ</t>
  </si>
  <si>
    <t>ΑΘΗΝΑ-ΚΑΛΟΜΟΙΡΑ</t>
  </si>
  <si>
    <t>3860
3933</t>
  </si>
  <si>
    <t>ΦΡΑΓΚΙΣΚΟΥ</t>
  </si>
  <si>
    <t>ΕΥΓΕΝΙΑ</t>
  </si>
  <si>
    <t>ΜΗ ΠΡΟΣΚΟΜΙΣΗ ΠΑΡΑΣΤΑΤΙΚΟΥ ΓΝΩΣΗΣ ΑΓΓΛΙΚΗΣ ΓΛΩΣΣΑΣ</t>
  </si>
  <si>
    <t>ΜΠΑΛΩΜΕΝΟΥ</t>
  </si>
  <si>
    <t>ΠΑΝΑΓΙΩΤΑ</t>
  </si>
  <si>
    <t>3934
4001</t>
  </si>
  <si>
    <t>8/5/2025
9/5/2025</t>
  </si>
  <si>
    <t>ΛΟΥΛΟΥΡΓΑ</t>
  </si>
  <si>
    <t>ΑΙΚΑΤΕΡΙΝΗ</t>
  </si>
  <si>
    <t>ΛΑΣΚΑΡΗ</t>
  </si>
  <si>
    <t>ΚΑΣΣΙΑΝΗ</t>
  </si>
  <si>
    <t>ΑΛΕΒΙΖΑΚΟΣ</t>
  </si>
  <si>
    <t>ΣΤΑΥΡΟΣ</t>
  </si>
  <si>
    <t>13/5/2025 (ΑΠΟΣΤΟΛΗ 8/5/2025)</t>
  </si>
  <si>
    <t>ΕΡΓΟ 1 - ΤΕ ΕΠΙΣΚΕΠΤΩΝ ΥΓΕΙΑΣ
3. ΠΙΝΑΚΑΣ ΠΡΟΣΛΗΠΤΕΩΝ
ΑΜΥΓΔΑΛΕΖΑ</t>
  </si>
  <si>
    <t>ΕΡΓΟ 1 - ΤΕ ΕΠΙΣΚΕΠΤΩΝ ΥΓΕΙΑΣ
3. ΠΙΝΑΚΑΣ ΠΡΟΣΛΗΠΤΕΩΝ
ΤΑΥΡΟΣ</t>
  </si>
  <si>
    <t>ΕΡΓΟ 1 - ΤΕ ΕΠΙΣΚΕΠΤΩΝ ΥΓΕΙΑΣ
3. ΠΙΝΑΚΑΣ ΠΡΟΣΛΗΠΤΕΩΝ
ΚΟΡΙΝΘΟΣ</t>
  </si>
  <si>
    <t>ΕΡΓΟ 1 - ΤΕ ΕΠΙΣΚΕΠΤΩΝ ΥΓΕΙΑΣ
3. ΠΙΝΑΚΑΣ ΠΡΟΣΛΗΠΤΕΩΝ
ΔΡΑΜΑ</t>
  </si>
  <si>
    <t>ΕΡΓΟ 1 - ΤΕ ΕΠΙΣΚΕΠΤΩΝ ΥΓΕΙΑΣ
3. ΠΙΝΑΚΑΣ ΠΡΟΣΛΗΠΤΕΩΝ
ΞΑΝΘΗ</t>
  </si>
  <si>
    <t>ΕΡΓΟ 1 - ΤΕ ΕΠΙΣΚΕΠΤΩΝ ΥΓΕΙΑΣ 
1. ΠΙΝΑΚΑΣ ΑΠΟΡΡΙΠΤΕΩΝ</t>
  </si>
  <si>
    <t>ΕΡΓΟ 1 - ΤΕ ΕΠΙΣΚΕΠΤΩΝ ΥΓΕΙΑΣ
2. ΠΙΝΑΚΑΣ ΚΑΤΑΤΑΞΗΣ</t>
  </si>
  <si>
    <t>Π****</t>
  </si>
  <si>
    <t>Δ****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</si>
</sst>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5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14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7121D-5AFD-4BDD-8B3F-31EBB1408457}">
  <sheetPr>
    <pageSetUpPr fitToPage="1"/>
  </sheetPr>
  <dimension ref="A1:AA4"/>
  <sheetViews>
    <sheetView tabSelected="1" workbookViewId="0">
      <selection activeCell="F16" sqref="F16"/>
    </sheetView>
  </sheetViews>
  <sheetFormatPr defaultColWidth="9.140625" defaultRowHeight="15" x14ac:dyDescent="0.25"/>
  <cols>
    <col min="1" max="1" width="4.85546875" style="19" customWidth="1"/>
    <col min="2" max="2" width="10.28515625" style="19" customWidth="1"/>
    <col min="3" max="3" width="13.7109375" style="19" customWidth="1"/>
    <col min="4" max="4" width="24" style="19" customWidth="1"/>
    <col min="5" max="5" width="18.85546875" style="19" customWidth="1"/>
    <col min="6" max="6" width="16.28515625" style="19" customWidth="1"/>
    <col min="7" max="7" width="27.140625" style="19" customWidth="1"/>
    <col min="8" max="8" width="11.28515625" style="19" customWidth="1"/>
    <col min="9" max="25" width="9.140625" style="19"/>
    <col min="26" max="26" width="0" style="19" hidden="1" customWidth="1"/>
    <col min="27" max="27" width="10.5703125" style="19" hidden="1" customWidth="1"/>
    <col min="28" max="16384" width="9.140625" style="19"/>
  </cols>
  <sheetData>
    <row r="1" spans="1:27" ht="43.5" customHeight="1" x14ac:dyDescent="0.25">
      <c r="A1" s="40" t="s">
        <v>65</v>
      </c>
      <c r="B1" s="41"/>
      <c r="C1" s="41"/>
      <c r="D1" s="41"/>
      <c r="E1" s="41"/>
      <c r="F1" s="41"/>
      <c r="Z1" s="16" t="s">
        <v>10</v>
      </c>
      <c r="AA1" s="16" t="s">
        <v>5</v>
      </c>
    </row>
    <row r="2" spans="1:27" s="21" customFormat="1" ht="15.75" customHeight="1" x14ac:dyDescent="0.25">
      <c r="A2" s="42" t="s">
        <v>13</v>
      </c>
      <c r="B2" s="43"/>
      <c r="C2" s="43"/>
      <c r="D2" s="43"/>
      <c r="E2" s="43"/>
      <c r="F2" s="43"/>
      <c r="G2" s="23"/>
      <c r="Z2" s="16" t="s">
        <v>19</v>
      </c>
      <c r="AA2" s="16" t="s">
        <v>21</v>
      </c>
    </row>
    <row r="3" spans="1:27" s="3" customFormat="1" ht="93" customHeight="1" x14ac:dyDescent="0.25">
      <c r="A3" s="17" t="s">
        <v>1</v>
      </c>
      <c r="B3" s="17" t="s">
        <v>16</v>
      </c>
      <c r="C3" s="17" t="s">
        <v>17</v>
      </c>
      <c r="D3" s="17" t="s">
        <v>14</v>
      </c>
      <c r="E3" s="17" t="s">
        <v>15</v>
      </c>
      <c r="F3" s="17" t="s">
        <v>25</v>
      </c>
      <c r="G3" s="24" t="s">
        <v>26</v>
      </c>
      <c r="AA3" s="16" t="s">
        <v>20</v>
      </c>
    </row>
    <row r="4" spans="1:27" s="16" customFormat="1" ht="45" x14ac:dyDescent="0.25">
      <c r="A4" s="9">
        <v>1</v>
      </c>
      <c r="B4" s="6">
        <v>3921</v>
      </c>
      <c r="C4" s="7">
        <v>45785</v>
      </c>
      <c r="D4" s="6" t="s">
        <v>67</v>
      </c>
      <c r="E4" s="6" t="s">
        <v>68</v>
      </c>
      <c r="F4" s="6" t="s">
        <v>36</v>
      </c>
      <c r="G4" s="25" t="s">
        <v>48</v>
      </c>
    </row>
  </sheetData>
  <sheetProtection algorithmName="SHA-512" hashValue="kOjm2cT+vDMG4oeuK/EiSpfRhWkfsAIBCRCqHXlJkJrB94izBRoZw6KHYaH0QbSQAlnvU9FkksZfQ4zdnwundA==" saltValue="nEdN7Pys8vEJtspqNwJ6MQ==" spinCount="100000" sheet="1" formatCells="0" formatColumns="0" formatRows="0" insertColumns="0" insertRows="0" insertHyperlinks="0" deleteColumns="0" deleteRows="0" sort="0" autoFilter="0" pivotTables="0"/>
  <mergeCells count="2">
    <mergeCell ref="A1:F1"/>
    <mergeCell ref="A2:F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0B4D5-538A-4990-ACB2-5FEBB8CB7E69}">
  <sheetPr>
    <pageSetUpPr fitToPage="1"/>
  </sheetPr>
  <dimension ref="A1:AS14"/>
  <sheetViews>
    <sheetView workbookViewId="0">
      <pane xSplit="6" ySplit="3" topLeftCell="O4" activePane="bottomRight" state="frozen"/>
      <selection pane="topRight" activeCell="G1" sqref="G1"/>
      <selection pane="bottomLeft" activeCell="A4" sqref="A4"/>
      <selection pane="bottomRight" activeCell="S16" sqref="S16"/>
    </sheetView>
  </sheetViews>
  <sheetFormatPr defaultColWidth="9.140625" defaultRowHeight="15" x14ac:dyDescent="0.25"/>
  <cols>
    <col min="1" max="1" width="4.85546875" style="19" customWidth="1"/>
    <col min="2" max="2" width="10.28515625" style="19" customWidth="1"/>
    <col min="3" max="3" width="13.7109375" style="19" customWidth="1"/>
    <col min="4" max="4" width="24" style="19" customWidth="1"/>
    <col min="5" max="5" width="18.85546875" style="19" customWidth="1"/>
    <col min="6" max="6" width="16.28515625" style="19" customWidth="1"/>
    <col min="7" max="8" width="10.85546875" style="19" customWidth="1"/>
    <col min="9" max="9" width="7.28515625" style="19" customWidth="1"/>
    <col min="10" max="10" width="11.42578125" style="19" customWidth="1"/>
    <col min="11" max="11" width="8" style="19" customWidth="1"/>
    <col min="12" max="12" width="10.85546875" style="19" customWidth="1"/>
    <col min="13" max="13" width="15.28515625" style="19" customWidth="1"/>
    <col min="14" max="14" width="12.140625" style="19" customWidth="1"/>
    <col min="15" max="15" width="14.42578125" style="19" customWidth="1"/>
    <col min="16" max="16" width="15.42578125" style="19" customWidth="1"/>
    <col min="17" max="17" width="15.85546875" style="19" customWidth="1"/>
    <col min="18" max="18" width="7.28515625" style="19" customWidth="1"/>
    <col min="19" max="19" width="11.42578125" style="19" customWidth="1"/>
    <col min="20" max="20" width="7.85546875" style="19" customWidth="1"/>
    <col min="21" max="21" width="9.7109375" style="19" customWidth="1"/>
    <col min="22" max="22" width="7.28515625" style="19" customWidth="1"/>
    <col min="23" max="23" width="11.85546875" style="19" customWidth="1"/>
    <col min="24" max="24" width="8" style="19" customWidth="1"/>
    <col min="25" max="25" width="9.5703125" style="19" customWidth="1"/>
    <col min="26" max="26" width="11.28515625" style="19" customWidth="1"/>
    <col min="27" max="43" width="9.140625" style="19"/>
    <col min="44" max="44" width="0" style="19" hidden="1" customWidth="1"/>
    <col min="45" max="45" width="10.5703125" style="19" hidden="1" customWidth="1"/>
    <col min="46" max="16384" width="9.140625" style="19"/>
  </cols>
  <sheetData>
    <row r="1" spans="1:45" ht="46.5" customHeight="1" x14ac:dyDescent="0.25">
      <c r="A1" s="44" t="s">
        <v>66</v>
      </c>
      <c r="B1" s="45"/>
      <c r="C1" s="45"/>
      <c r="D1" s="45"/>
      <c r="E1" s="45"/>
      <c r="F1" s="45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7"/>
      <c r="AR1" s="16" t="s">
        <v>10</v>
      </c>
      <c r="AS1" s="16" t="s">
        <v>5</v>
      </c>
    </row>
    <row r="2" spans="1:45" s="21" customFormat="1" ht="15.75" customHeight="1" x14ac:dyDescent="0.25">
      <c r="A2" s="46" t="s">
        <v>13</v>
      </c>
      <c r="B2" s="47"/>
      <c r="C2" s="47"/>
      <c r="D2" s="47"/>
      <c r="E2" s="47"/>
      <c r="F2" s="48"/>
      <c r="G2" s="49" t="s">
        <v>0</v>
      </c>
      <c r="H2" s="49"/>
      <c r="I2" s="49"/>
      <c r="J2" s="42"/>
      <c r="K2" s="42"/>
      <c r="L2" s="42"/>
      <c r="M2" s="46"/>
      <c r="N2" s="46"/>
      <c r="O2" s="50"/>
      <c r="P2" s="20"/>
      <c r="Q2" s="51" t="s">
        <v>9</v>
      </c>
      <c r="R2" s="52"/>
      <c r="S2" s="52"/>
      <c r="T2" s="52"/>
      <c r="U2" s="52"/>
      <c r="V2" s="52"/>
      <c r="W2" s="52"/>
      <c r="X2" s="49"/>
      <c r="Y2" s="22"/>
      <c r="AR2" s="16" t="s">
        <v>19</v>
      </c>
      <c r="AS2" s="16" t="s">
        <v>21</v>
      </c>
    </row>
    <row r="3" spans="1:45" s="3" customFormat="1" ht="93" customHeight="1" x14ac:dyDescent="0.25">
      <c r="A3" s="17" t="s">
        <v>1</v>
      </c>
      <c r="B3" s="17" t="s">
        <v>16</v>
      </c>
      <c r="C3" s="17" t="s">
        <v>17</v>
      </c>
      <c r="D3" s="17" t="s">
        <v>14</v>
      </c>
      <c r="E3" s="17" t="s">
        <v>15</v>
      </c>
      <c r="F3" s="17" t="s">
        <v>25</v>
      </c>
      <c r="G3" s="17" t="s">
        <v>12</v>
      </c>
      <c r="H3" s="17" t="s">
        <v>22</v>
      </c>
      <c r="I3" s="17" t="s">
        <v>8</v>
      </c>
      <c r="J3" s="17" t="s">
        <v>4</v>
      </c>
      <c r="K3" s="17" t="s">
        <v>8</v>
      </c>
      <c r="L3" s="17" t="s">
        <v>11</v>
      </c>
      <c r="M3" s="17" t="s">
        <v>23</v>
      </c>
      <c r="N3" s="17" t="s">
        <v>27</v>
      </c>
      <c r="O3" s="17" t="s">
        <v>2</v>
      </c>
      <c r="P3" s="17"/>
      <c r="Q3" s="17" t="s">
        <v>3</v>
      </c>
      <c r="R3" s="17" t="s">
        <v>8</v>
      </c>
      <c r="S3" s="17" t="s">
        <v>6</v>
      </c>
      <c r="T3" s="17" t="s">
        <v>8</v>
      </c>
      <c r="U3" s="17" t="s">
        <v>7</v>
      </c>
      <c r="V3" s="17" t="s">
        <v>8</v>
      </c>
      <c r="W3" s="17" t="s">
        <v>24</v>
      </c>
      <c r="X3" s="17" t="s">
        <v>8</v>
      </c>
      <c r="Y3" s="38" t="s">
        <v>18</v>
      </c>
      <c r="AS3" s="16" t="s">
        <v>20</v>
      </c>
    </row>
    <row r="4" spans="1:45" s="16" customFormat="1" ht="30.75" customHeight="1" x14ac:dyDescent="0.25">
      <c r="A4" s="9">
        <v>1</v>
      </c>
      <c r="B4" s="6" t="s">
        <v>51</v>
      </c>
      <c r="C4" s="7" t="s">
        <v>52</v>
      </c>
      <c r="D4" s="6" t="s">
        <v>46</v>
      </c>
      <c r="E4" s="6" t="s">
        <v>47</v>
      </c>
      <c r="F4" s="6" t="s">
        <v>36</v>
      </c>
      <c r="G4" s="9" t="s">
        <v>10</v>
      </c>
      <c r="H4" s="9">
        <v>8.6999999999999993</v>
      </c>
      <c r="I4" s="9">
        <f t="shared" ref="I4:I14" si="0">H4*110</f>
        <v>956.99999999999989</v>
      </c>
      <c r="J4" s="9" t="s">
        <v>5</v>
      </c>
      <c r="K4" s="9">
        <f t="shared" ref="K4:K14" si="1">IF(J4="ΑΡΙΣΤΗ",100,IF(J4="ΠΟΛΥ ΚΑΛΗ",50,IF(J4="ΚΑΛΗ",30,)))</f>
        <v>100</v>
      </c>
      <c r="L4" s="9" t="s">
        <v>10</v>
      </c>
      <c r="M4" s="9" t="s">
        <v>10</v>
      </c>
      <c r="N4" s="9" t="s">
        <v>10</v>
      </c>
      <c r="O4" s="9"/>
      <c r="P4" s="9" t="str">
        <f t="shared" ref="P4:P13" si="2">IF(AND(G4="ΝΑΙ",N4="ΝΑΙ",IF(OR(J4="ΑΡΙΣΤΗ",J4="ΠΟΛΥ ΚΑΛΗ",J4="ΚΑΛΗ"),IF(M4="ΝΑΙ",L4="ΝΑΙ"))),"ΟΚ","ΑΠΟΡΡΙΠΤΕΤΑΙ")</f>
        <v>ΟΚ</v>
      </c>
      <c r="Q4" s="9" t="s">
        <v>10</v>
      </c>
      <c r="R4" s="9">
        <f>IF(Q4="ΝΑΙ",150,0)</f>
        <v>150</v>
      </c>
      <c r="S4" s="9"/>
      <c r="T4" s="9">
        <f>IF(S4="ΑΡΙΣΤΗ",100,IF(S4="ΠΟΛΥ ΚΑΛΗ",50,IF(S4="ΚΑΛΗ",30,)))</f>
        <v>0</v>
      </c>
      <c r="U4" s="9"/>
      <c r="V4" s="9">
        <f>IF(U4="ΑΡΙΣΤΗ",100,IF(U4="ΠΟΛΥ ΚΑΛΗ",50,IF(U4="ΚΑΛΗ",30,)))</f>
        <v>0</v>
      </c>
      <c r="W4" s="9">
        <v>84</v>
      </c>
      <c r="X4" s="9">
        <f t="shared" ref="X4:X14" si="3">W4*7</f>
        <v>588</v>
      </c>
      <c r="Y4" s="39">
        <f t="shared" ref="Y4:Y13" si="4">I4+K4+R4+T4+V4+X4</f>
        <v>1795</v>
      </c>
    </row>
    <row r="5" spans="1:45" s="16" customFormat="1" ht="35.25" customHeight="1" x14ac:dyDescent="0.25">
      <c r="A5" s="9">
        <v>2</v>
      </c>
      <c r="B5" s="6">
        <v>3872</v>
      </c>
      <c r="C5" s="7">
        <v>45785</v>
      </c>
      <c r="D5" s="6" t="s">
        <v>43</v>
      </c>
      <c r="E5" s="6" t="s">
        <v>44</v>
      </c>
      <c r="F5" s="6" t="s">
        <v>36</v>
      </c>
      <c r="G5" s="9" t="s">
        <v>10</v>
      </c>
      <c r="H5" s="9">
        <v>7.06</v>
      </c>
      <c r="I5" s="9">
        <f t="shared" si="0"/>
        <v>776.59999999999991</v>
      </c>
      <c r="J5" s="9" t="s">
        <v>5</v>
      </c>
      <c r="K5" s="9">
        <f t="shared" si="1"/>
        <v>100</v>
      </c>
      <c r="L5" s="9" t="s">
        <v>10</v>
      </c>
      <c r="M5" s="9" t="s">
        <v>10</v>
      </c>
      <c r="N5" s="9" t="s">
        <v>10</v>
      </c>
      <c r="O5" s="9"/>
      <c r="P5" s="9" t="str">
        <f t="shared" si="2"/>
        <v>ΟΚ</v>
      </c>
      <c r="Q5" s="9" t="s">
        <v>10</v>
      </c>
      <c r="R5" s="9">
        <f>IF(Q5="ΝΑΙ",150,0)</f>
        <v>150</v>
      </c>
      <c r="S5" s="9"/>
      <c r="T5" s="9">
        <f>IF(S5="ΑΡΙΣΤΗ",100,IF(S5="ΠΟΛΥ ΚΑΛΗ",50,IF(S5="ΚΑΛΗ",30,)))</f>
        <v>0</v>
      </c>
      <c r="U5" s="9"/>
      <c r="V5" s="9">
        <f>IF(U5="ΑΡΙΣΤΗ",100,IF(U5="ΠΟΛΥ ΚΑΛΗ",50,IF(U5="ΚΑΛΗ",30,)))</f>
        <v>0</v>
      </c>
      <c r="W5" s="9">
        <v>78</v>
      </c>
      <c r="X5" s="9">
        <f t="shared" si="3"/>
        <v>546</v>
      </c>
      <c r="Y5" s="39">
        <f t="shared" si="4"/>
        <v>1572.6</v>
      </c>
    </row>
    <row r="6" spans="1:45" s="16" customFormat="1" ht="30" x14ac:dyDescent="0.25">
      <c r="A6" s="9">
        <v>3</v>
      </c>
      <c r="B6" s="6" t="s">
        <v>45</v>
      </c>
      <c r="C6" s="7">
        <v>45785</v>
      </c>
      <c r="D6" s="6" t="s">
        <v>37</v>
      </c>
      <c r="E6" s="6" t="s">
        <v>38</v>
      </c>
      <c r="F6" s="6" t="s">
        <v>39</v>
      </c>
      <c r="G6" s="9" t="s">
        <v>10</v>
      </c>
      <c r="H6" s="9">
        <v>8.18</v>
      </c>
      <c r="I6" s="9">
        <f t="shared" si="0"/>
        <v>899.8</v>
      </c>
      <c r="J6" s="9" t="s">
        <v>20</v>
      </c>
      <c r="K6" s="9">
        <f t="shared" si="1"/>
        <v>30</v>
      </c>
      <c r="L6" s="9" t="s">
        <v>10</v>
      </c>
      <c r="M6" s="9" t="s">
        <v>10</v>
      </c>
      <c r="N6" s="9" t="s">
        <v>10</v>
      </c>
      <c r="O6" s="9"/>
      <c r="P6" s="9" t="str">
        <f t="shared" si="2"/>
        <v>ΟΚ</v>
      </c>
      <c r="Q6" s="9"/>
      <c r="R6" s="9">
        <f>IF(Q6="ΝΑΙ",150,0)</f>
        <v>0</v>
      </c>
      <c r="S6" s="9"/>
      <c r="T6" s="9">
        <f>IF(S6="ΑΡΙΣΤΗ",100,IF(S6="ΠΟΛΥ ΚΑΛΗ",50,IF(S6="ΚΑΛΗ",30,)))</f>
        <v>0</v>
      </c>
      <c r="U6" s="9"/>
      <c r="V6" s="9">
        <f>IF(U6="ΑΡΙΣΤΗ",100,IF(U6="ΠΟΛΥ ΚΑΛΗ",50,IF(U6="ΚΑΛΗ",30,)))</f>
        <v>0</v>
      </c>
      <c r="W6" s="9">
        <v>84</v>
      </c>
      <c r="X6" s="9">
        <f t="shared" si="3"/>
        <v>588</v>
      </c>
      <c r="Y6" s="39">
        <f t="shared" si="4"/>
        <v>1517.8</v>
      </c>
    </row>
    <row r="7" spans="1:45" s="16" customFormat="1" x14ac:dyDescent="0.25">
      <c r="A7" s="9">
        <v>4</v>
      </c>
      <c r="B7" s="6">
        <v>4007</v>
      </c>
      <c r="C7" s="7">
        <v>45786</v>
      </c>
      <c r="D7" s="6" t="s">
        <v>49</v>
      </c>
      <c r="E7" s="6" t="s">
        <v>50</v>
      </c>
      <c r="F7" s="6" t="s">
        <v>39</v>
      </c>
      <c r="G7" s="9" t="s">
        <v>10</v>
      </c>
      <c r="H7" s="9">
        <v>7.33</v>
      </c>
      <c r="I7" s="9">
        <f t="shared" si="0"/>
        <v>806.3</v>
      </c>
      <c r="J7" s="9" t="s">
        <v>20</v>
      </c>
      <c r="K7" s="9">
        <f t="shared" si="1"/>
        <v>30</v>
      </c>
      <c r="L7" s="9" t="s">
        <v>10</v>
      </c>
      <c r="M7" s="9" t="s">
        <v>10</v>
      </c>
      <c r="N7" s="9" t="s">
        <v>10</v>
      </c>
      <c r="O7" s="9"/>
      <c r="P7" s="9" t="str">
        <f t="shared" si="2"/>
        <v>ΟΚ</v>
      </c>
      <c r="Q7" s="9" t="s">
        <v>10</v>
      </c>
      <c r="R7" s="9">
        <f>IF(Q7="ΝΑΙ",150,0)</f>
        <v>150</v>
      </c>
      <c r="S7" s="9"/>
      <c r="T7" s="9">
        <f>IF(S7="ΑΡΙΣΤΗ",100,IF(S7="ΠΟΛΥ ΚΑΛΗ",50,IF(S7="ΚΑΛΗ",30,)))</f>
        <v>0</v>
      </c>
      <c r="U7" s="9"/>
      <c r="V7" s="9">
        <f>IF(U7="ΑΡΙΣΤΗ",100,IF(U7="ΠΟΛΥ ΚΑΛΗ",50,IF(U7="ΚΑΛΗ",30,)))</f>
        <v>0</v>
      </c>
      <c r="W7" s="9">
        <v>54</v>
      </c>
      <c r="X7" s="9">
        <f t="shared" si="3"/>
        <v>378</v>
      </c>
      <c r="Y7" s="39">
        <f t="shared" si="4"/>
        <v>1364.3</v>
      </c>
    </row>
    <row r="8" spans="1:45" s="16" customFormat="1" ht="15.75" customHeight="1" x14ac:dyDescent="0.25">
      <c r="A8" s="9">
        <v>5</v>
      </c>
      <c r="B8" s="6">
        <v>3870</v>
      </c>
      <c r="C8" s="7">
        <v>45785</v>
      </c>
      <c r="D8" s="6" t="s">
        <v>40</v>
      </c>
      <c r="E8" s="6" t="s">
        <v>41</v>
      </c>
      <c r="F8" s="6" t="s">
        <v>42</v>
      </c>
      <c r="G8" s="9" t="s">
        <v>10</v>
      </c>
      <c r="H8" s="9">
        <v>6.48</v>
      </c>
      <c r="I8" s="9">
        <f t="shared" si="0"/>
        <v>712.80000000000007</v>
      </c>
      <c r="J8" s="9" t="s">
        <v>20</v>
      </c>
      <c r="K8" s="9">
        <f t="shared" si="1"/>
        <v>30</v>
      </c>
      <c r="L8" s="9" t="s">
        <v>10</v>
      </c>
      <c r="M8" s="9" t="s">
        <v>10</v>
      </c>
      <c r="N8" s="9" t="s">
        <v>10</v>
      </c>
      <c r="O8" s="9" t="s">
        <v>10</v>
      </c>
      <c r="P8" s="9" t="str">
        <f t="shared" si="2"/>
        <v>ΟΚ</v>
      </c>
      <c r="Q8" s="9"/>
      <c r="R8" s="9">
        <f>IF(Q8="ΝΑΙ",150,0)</f>
        <v>0</v>
      </c>
      <c r="S8" s="9"/>
      <c r="T8" s="9">
        <f>IF(S8="ΑΡΙΣΤΗ",100,IF(S8="ΠΟΛΥ ΚΑΛΗ",50,IF(S8="ΚΑΛΗ",30,)))</f>
        <v>0</v>
      </c>
      <c r="U8" s="9"/>
      <c r="V8" s="9">
        <f>IF(U8="ΑΡΙΣΤΗ",100,IF(U8="ΠΟΛΥ ΚΑΛΗ",50,IF(U8="ΚΑΛΗ",30,)))</f>
        <v>0</v>
      </c>
      <c r="W8" s="9">
        <v>84</v>
      </c>
      <c r="X8" s="9">
        <f t="shared" si="3"/>
        <v>588</v>
      </c>
      <c r="Y8" s="39">
        <f t="shared" si="4"/>
        <v>1330.8000000000002</v>
      </c>
    </row>
    <row r="9" spans="1:45" s="16" customFormat="1" x14ac:dyDescent="0.25">
      <c r="A9" s="9">
        <v>6</v>
      </c>
      <c r="B9" s="6">
        <v>4037</v>
      </c>
      <c r="C9" s="7">
        <v>45789</v>
      </c>
      <c r="D9" s="6" t="s">
        <v>53</v>
      </c>
      <c r="E9" s="6" t="s">
        <v>54</v>
      </c>
      <c r="F9" s="6" t="s">
        <v>36</v>
      </c>
      <c r="G9" s="9" t="s">
        <v>10</v>
      </c>
      <c r="H9" s="9">
        <v>8.1199999999999992</v>
      </c>
      <c r="I9" s="9">
        <f t="shared" si="0"/>
        <v>893.19999999999993</v>
      </c>
      <c r="J9" s="9" t="s">
        <v>20</v>
      </c>
      <c r="K9" s="9">
        <f t="shared" si="1"/>
        <v>30</v>
      </c>
      <c r="L9" s="9" t="s">
        <v>10</v>
      </c>
      <c r="M9" s="9" t="s">
        <v>10</v>
      </c>
      <c r="N9" s="9" t="s">
        <v>10</v>
      </c>
      <c r="O9" s="9"/>
      <c r="P9" s="9" t="str">
        <f t="shared" si="2"/>
        <v>ΟΚ</v>
      </c>
      <c r="Q9" s="9"/>
      <c r="R9" s="9">
        <v>0</v>
      </c>
      <c r="S9" s="9"/>
      <c r="T9" s="9">
        <v>0</v>
      </c>
      <c r="U9" s="9"/>
      <c r="V9" s="9">
        <v>0</v>
      </c>
      <c r="W9" s="9">
        <v>57</v>
      </c>
      <c r="X9" s="9">
        <f t="shared" si="3"/>
        <v>399</v>
      </c>
      <c r="Y9" s="39">
        <f t="shared" si="4"/>
        <v>1322.1999999999998</v>
      </c>
    </row>
    <row r="10" spans="1:45" s="16" customFormat="1" x14ac:dyDescent="0.25">
      <c r="A10" s="9">
        <v>7</v>
      </c>
      <c r="B10" s="6">
        <v>3657</v>
      </c>
      <c r="C10" s="7">
        <v>45782</v>
      </c>
      <c r="D10" s="6" t="s">
        <v>31</v>
      </c>
      <c r="E10" s="6" t="s">
        <v>32</v>
      </c>
      <c r="F10" s="6" t="s">
        <v>33</v>
      </c>
      <c r="G10" s="9" t="s">
        <v>10</v>
      </c>
      <c r="H10" s="9">
        <v>7</v>
      </c>
      <c r="I10" s="9">
        <f t="shared" si="0"/>
        <v>770</v>
      </c>
      <c r="J10" s="9" t="s">
        <v>20</v>
      </c>
      <c r="K10" s="9">
        <f t="shared" si="1"/>
        <v>30</v>
      </c>
      <c r="L10" s="9" t="s">
        <v>10</v>
      </c>
      <c r="M10" s="9" t="s">
        <v>10</v>
      </c>
      <c r="N10" s="9" t="s">
        <v>10</v>
      </c>
      <c r="O10" s="9"/>
      <c r="P10" s="9" t="str">
        <f t="shared" si="2"/>
        <v>ΟΚ</v>
      </c>
      <c r="Q10" s="9"/>
      <c r="R10" s="9">
        <f>IF(Q10="ΝΑΙ",150,0)</f>
        <v>0</v>
      </c>
      <c r="S10" s="9"/>
      <c r="T10" s="9">
        <f>IF(S10="ΑΡΙΣΤΗ",100,IF(S10="ΠΟΛΥ ΚΑΛΗ",50,IF(S10="ΚΑΛΗ",30,)))</f>
        <v>0</v>
      </c>
      <c r="U10" s="9"/>
      <c r="V10" s="9">
        <f>IF(U10="ΑΡΙΣΤΗ",100,IF(U10="ΠΟΛΥ ΚΑΛΗ",50,IF(U10="ΚΑΛΗ",30,)))</f>
        <v>0</v>
      </c>
      <c r="W10" s="9">
        <v>65</v>
      </c>
      <c r="X10" s="9">
        <f t="shared" si="3"/>
        <v>455</v>
      </c>
      <c r="Y10" s="39">
        <f t="shared" si="4"/>
        <v>1255</v>
      </c>
    </row>
    <row r="11" spans="1:45" s="16" customFormat="1" x14ac:dyDescent="0.25">
      <c r="A11" s="9">
        <v>8</v>
      </c>
      <c r="B11" s="6">
        <v>3731</v>
      </c>
      <c r="C11" s="7">
        <v>45783</v>
      </c>
      <c r="D11" s="6" t="s">
        <v>34</v>
      </c>
      <c r="E11" s="6" t="s">
        <v>35</v>
      </c>
      <c r="F11" s="6" t="s">
        <v>36</v>
      </c>
      <c r="G11" s="9" t="s">
        <v>10</v>
      </c>
      <c r="H11" s="9">
        <v>6.65</v>
      </c>
      <c r="I11" s="9">
        <f t="shared" si="0"/>
        <v>731.5</v>
      </c>
      <c r="J11" s="9" t="s">
        <v>20</v>
      </c>
      <c r="K11" s="9">
        <f t="shared" si="1"/>
        <v>30</v>
      </c>
      <c r="L11" s="9" t="s">
        <v>10</v>
      </c>
      <c r="M11" s="9" t="s">
        <v>10</v>
      </c>
      <c r="N11" s="9" t="s">
        <v>10</v>
      </c>
      <c r="O11" s="9"/>
      <c r="P11" s="9" t="str">
        <f t="shared" si="2"/>
        <v>ΟΚ</v>
      </c>
      <c r="Q11" s="9"/>
      <c r="R11" s="9">
        <f>IF(Q11="ΝΑΙ",150,0)</f>
        <v>0</v>
      </c>
      <c r="S11" s="9"/>
      <c r="T11" s="9">
        <f>IF(S11="ΑΡΙΣΤΗ",100,IF(S11="ΠΟΛΥ ΚΑΛΗ",50,IF(S11="ΚΑΛΗ",30,)))</f>
        <v>0</v>
      </c>
      <c r="U11" s="9"/>
      <c r="V11" s="9">
        <f>IF(U11="ΑΡΙΣΤΗ",100,IF(U11="ΠΟΛΥ ΚΑΛΗ",50,IF(U11="ΚΑΛΗ",30,)))</f>
        <v>0</v>
      </c>
      <c r="W11" s="9">
        <v>54</v>
      </c>
      <c r="X11" s="9">
        <f t="shared" si="3"/>
        <v>378</v>
      </c>
      <c r="Y11" s="39">
        <f t="shared" si="4"/>
        <v>1139.5</v>
      </c>
    </row>
    <row r="12" spans="1:45" s="16" customFormat="1" x14ac:dyDescent="0.25">
      <c r="A12" s="9">
        <v>9</v>
      </c>
      <c r="B12" s="6">
        <v>4026</v>
      </c>
      <c r="C12" s="7">
        <v>45789</v>
      </c>
      <c r="D12" s="6" t="s">
        <v>55</v>
      </c>
      <c r="E12" s="6" t="s">
        <v>56</v>
      </c>
      <c r="F12" s="6" t="s">
        <v>39</v>
      </c>
      <c r="G12" s="9" t="s">
        <v>10</v>
      </c>
      <c r="H12" s="9">
        <v>7.88</v>
      </c>
      <c r="I12" s="9">
        <f t="shared" si="0"/>
        <v>866.8</v>
      </c>
      <c r="J12" s="9" t="s">
        <v>20</v>
      </c>
      <c r="K12" s="9">
        <f t="shared" si="1"/>
        <v>30</v>
      </c>
      <c r="L12" s="9" t="s">
        <v>10</v>
      </c>
      <c r="M12" s="9" t="s">
        <v>10</v>
      </c>
      <c r="N12" s="9" t="s">
        <v>10</v>
      </c>
      <c r="O12" s="9"/>
      <c r="P12" s="9" t="str">
        <f t="shared" si="2"/>
        <v>ΟΚ</v>
      </c>
      <c r="Q12" s="9"/>
      <c r="R12" s="9">
        <v>0</v>
      </c>
      <c r="S12" s="9"/>
      <c r="T12" s="9">
        <v>0</v>
      </c>
      <c r="U12" s="9"/>
      <c r="V12" s="9">
        <v>0</v>
      </c>
      <c r="W12" s="9"/>
      <c r="X12" s="9">
        <f t="shared" si="3"/>
        <v>0</v>
      </c>
      <c r="Y12" s="39">
        <f t="shared" si="4"/>
        <v>896.8</v>
      </c>
    </row>
    <row r="13" spans="1:45" s="16" customFormat="1" x14ac:dyDescent="0.25">
      <c r="A13" s="9">
        <v>10</v>
      </c>
      <c r="B13" s="6">
        <v>3616</v>
      </c>
      <c r="C13" s="7">
        <v>45779</v>
      </c>
      <c r="D13" s="6" t="s">
        <v>28</v>
      </c>
      <c r="E13" s="6" t="s">
        <v>29</v>
      </c>
      <c r="F13" s="6" t="s">
        <v>30</v>
      </c>
      <c r="G13" s="9" t="s">
        <v>10</v>
      </c>
      <c r="H13" s="9">
        <v>7.24</v>
      </c>
      <c r="I13" s="9">
        <f t="shared" si="0"/>
        <v>796.4</v>
      </c>
      <c r="J13" s="9" t="s">
        <v>5</v>
      </c>
      <c r="K13" s="9">
        <f t="shared" si="1"/>
        <v>100</v>
      </c>
      <c r="L13" s="9" t="s">
        <v>10</v>
      </c>
      <c r="M13" s="9" t="s">
        <v>10</v>
      </c>
      <c r="N13" s="9" t="s">
        <v>10</v>
      </c>
      <c r="O13" s="9"/>
      <c r="P13" s="9" t="str">
        <f t="shared" si="2"/>
        <v>ΟΚ</v>
      </c>
      <c r="Q13" s="9"/>
      <c r="R13" s="9">
        <f>IF(Q13="ΝΑΙ",150,0)</f>
        <v>0</v>
      </c>
      <c r="S13" s="9"/>
      <c r="T13" s="9">
        <f>IF(S13="ΑΡΙΣΤΗ",100,IF(S13="ΠΟΛΥ ΚΑΛΗ",50,IF(S13="ΚΑΛΗ",30,)))</f>
        <v>0</v>
      </c>
      <c r="U13" s="9"/>
      <c r="V13" s="9">
        <f>IF(U13="ΑΡΙΣΤΗ",100,IF(U13="ΠΟΛΥ ΚΑΛΗ",50,IF(U13="ΚΑΛΗ",30,)))</f>
        <v>0</v>
      </c>
      <c r="W13" s="9"/>
      <c r="X13" s="9">
        <f t="shared" si="3"/>
        <v>0</v>
      </c>
      <c r="Y13" s="39">
        <f t="shared" si="4"/>
        <v>896.4</v>
      </c>
    </row>
    <row r="14" spans="1:45" s="16" customFormat="1" ht="45" customHeight="1" x14ac:dyDescent="0.25">
      <c r="A14" s="9">
        <v>11</v>
      </c>
      <c r="B14" s="6">
        <v>4101</v>
      </c>
      <c r="C14" s="7" t="s">
        <v>59</v>
      </c>
      <c r="D14" s="6" t="s">
        <v>57</v>
      </c>
      <c r="E14" s="6" t="s">
        <v>58</v>
      </c>
      <c r="F14" s="6" t="s">
        <v>36</v>
      </c>
      <c r="G14" s="9" t="s">
        <v>10</v>
      </c>
      <c r="H14" s="9">
        <v>7.24</v>
      </c>
      <c r="I14" s="9">
        <f t="shared" si="0"/>
        <v>796.4</v>
      </c>
      <c r="J14" s="9" t="s">
        <v>5</v>
      </c>
      <c r="K14" s="9">
        <f t="shared" si="1"/>
        <v>100</v>
      </c>
      <c r="L14" s="9" t="s">
        <v>10</v>
      </c>
      <c r="M14" s="9" t="s">
        <v>10</v>
      </c>
      <c r="N14" s="9" t="s">
        <v>10</v>
      </c>
      <c r="O14" s="9" t="s">
        <v>10</v>
      </c>
      <c r="P14" s="9" t="str">
        <f t="shared" ref="P14" si="5">IF(AND(G14="ΝΑΙ",N14="ΝΑΙ",IF(OR(J14="ΑΡΙΣΤΗ",J14="ΠΟΛΥ ΚΑΛΗ",J14="ΚΑΛΗ"),IF(M14="ΝΑΙ",L14="ΝΑΙ"))),"ΟΚ","ΑΠΟΡΡΙΠΤΕΤΑΙ")</f>
        <v>ΟΚ</v>
      </c>
      <c r="Q14" s="9"/>
      <c r="R14" s="9">
        <f>IF(Q14="ΝΑΙ",150,0)</f>
        <v>0</v>
      </c>
      <c r="S14" s="9"/>
      <c r="T14" s="9">
        <f>IF(S14="ΑΡΙΣΤΗ",100,IF(S14="ΠΟΛΥ ΚΑΛΗ",50,IF(S14="ΚΑΛΗ",30,)))</f>
        <v>0</v>
      </c>
      <c r="U14" s="9"/>
      <c r="V14" s="9">
        <f>IF(U14="ΑΡΙΣΤΗ",100,IF(U14="ΠΟΛΥ ΚΑΛΗ",50,IF(U14="ΚΑΛΗ",30,)))</f>
        <v>0</v>
      </c>
      <c r="W14" s="9"/>
      <c r="X14" s="9">
        <f t="shared" si="3"/>
        <v>0</v>
      </c>
      <c r="Y14" s="39">
        <f t="shared" ref="Y14" si="6">I14+K14+R14+T14+V14+X14</f>
        <v>896.4</v>
      </c>
    </row>
  </sheetData>
  <sheetProtection algorithmName="SHA-512" hashValue="sdkpgoLs8czNZuWPWC8lKmKc/lz26cmC2iQGCuDEPOWy3ooxkIXq5JW/is5BnqueCKAohG3zaukuaMNKxPYGwQ==" saltValue="nFi/ncy0ICkUgMwY3zm6yg==" spinCount="100000" sheet="1" formatCells="0" formatColumns="0" formatRows="0" insertColumns="0" insertRows="0" insertHyperlinks="0" deleteColumns="0" deleteRows="0" sort="0" autoFilter="0" pivotTables="0"/>
  <sortState xmlns:xlrd2="http://schemas.microsoft.com/office/spreadsheetml/2017/richdata2" ref="A4:Y14">
    <sortCondition descending="1" ref="Y4:Y14"/>
  </sortState>
  <mergeCells count="4">
    <mergeCell ref="A1:F1"/>
    <mergeCell ref="A2:F2"/>
    <mergeCell ref="G2:O2"/>
    <mergeCell ref="Q2:X2"/>
  </mergeCells>
  <dataValidations count="3">
    <dataValidation type="whole" allowBlank="1" showInputMessage="1" showErrorMessage="1" errorTitle="ΠΡΟΣΟΧΗ!" error="ΕΩΣ 84 ΜΗΝΕΣ" sqref="W4:W14" xr:uid="{108161E9-44CB-4DBA-8AAA-37E87E55E5AD}">
      <formula1>1</formula1>
      <formula2>84</formula2>
    </dataValidation>
    <dataValidation type="list" allowBlank="1" showInputMessage="1" showErrorMessage="1" sqref="J4:J14 U4:U14 S4:S14" xr:uid="{5BA612FE-46E5-49EE-8470-05FD79196198}">
      <formula1>$AS$1:$AS$3</formula1>
    </dataValidation>
    <dataValidation type="list" allowBlank="1" showInputMessage="1" showErrorMessage="1" sqref="L4:O14 Q4:Q14 G4:G14" xr:uid="{140C2424-6487-4FA3-A709-473D71002989}">
      <formula1>$AR$1:$AR$2</formula1>
    </dataValidation>
  </dataValidation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22243-9CE7-43E6-9C11-3B92348466D0}">
  <sheetPr>
    <pageSetUpPr fitToPage="1"/>
  </sheetPr>
  <dimension ref="A1:AS5"/>
  <sheetViews>
    <sheetView topLeftCell="G1" workbookViewId="0">
      <selection activeCell="AD22" sqref="AD22"/>
    </sheetView>
  </sheetViews>
  <sheetFormatPr defaultColWidth="9.140625" defaultRowHeight="15" x14ac:dyDescent="0.25"/>
  <cols>
    <col min="1" max="1" width="4.85546875" style="19" customWidth="1"/>
    <col min="2" max="2" width="10.28515625" style="19" customWidth="1"/>
    <col min="3" max="3" width="13.7109375" style="19" customWidth="1"/>
    <col min="4" max="4" width="24" style="19" customWidth="1"/>
    <col min="5" max="5" width="18.85546875" style="19" customWidth="1"/>
    <col min="6" max="6" width="16.28515625" style="19" customWidth="1"/>
    <col min="7" max="8" width="10.85546875" style="19" customWidth="1"/>
    <col min="9" max="9" width="7.28515625" style="19" customWidth="1"/>
    <col min="10" max="10" width="11.42578125" style="19" customWidth="1"/>
    <col min="11" max="11" width="8" style="19" customWidth="1"/>
    <col min="12" max="12" width="10.85546875" style="19" customWidth="1"/>
    <col min="13" max="13" width="15.28515625" style="19" customWidth="1"/>
    <col min="14" max="14" width="12.140625" style="19" customWidth="1"/>
    <col min="15" max="15" width="14.42578125" style="19" customWidth="1"/>
    <col min="16" max="16" width="15.42578125" style="19" customWidth="1"/>
    <col min="17" max="17" width="15.85546875" style="19" customWidth="1"/>
    <col min="18" max="18" width="7.28515625" style="19" customWidth="1"/>
    <col min="19" max="19" width="11.42578125" style="19" customWidth="1"/>
    <col min="20" max="20" width="7.85546875" style="19" customWidth="1"/>
    <col min="21" max="21" width="9.7109375" style="19" customWidth="1"/>
    <col min="22" max="22" width="7.28515625" style="19" customWidth="1"/>
    <col min="23" max="23" width="11.85546875" style="19" customWidth="1"/>
    <col min="24" max="24" width="8" style="19" customWidth="1"/>
    <col min="25" max="25" width="9.5703125" style="19" customWidth="1"/>
    <col min="26" max="26" width="11.28515625" style="19" customWidth="1"/>
    <col min="27" max="43" width="9.140625" style="19"/>
    <col min="44" max="44" width="0" style="19" hidden="1" customWidth="1"/>
    <col min="45" max="45" width="10.5703125" style="19" hidden="1" customWidth="1"/>
    <col min="46" max="16384" width="9.140625" style="19"/>
  </cols>
  <sheetData>
    <row r="1" spans="1:45" ht="68.25" customHeight="1" x14ac:dyDescent="0.25">
      <c r="A1" s="44" t="s">
        <v>60</v>
      </c>
      <c r="B1" s="45"/>
      <c r="C1" s="45"/>
      <c r="D1" s="45"/>
      <c r="E1" s="45"/>
      <c r="F1" s="45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7"/>
      <c r="AR1" s="16" t="s">
        <v>10</v>
      </c>
      <c r="AS1" s="16" t="s">
        <v>5</v>
      </c>
    </row>
    <row r="2" spans="1:45" s="21" customFormat="1" ht="15.75" customHeight="1" x14ac:dyDescent="0.25">
      <c r="A2" s="46" t="s">
        <v>13</v>
      </c>
      <c r="B2" s="47"/>
      <c r="C2" s="47"/>
      <c r="D2" s="47"/>
      <c r="E2" s="47"/>
      <c r="F2" s="48"/>
      <c r="G2" s="49" t="s">
        <v>0</v>
      </c>
      <c r="H2" s="49"/>
      <c r="I2" s="49"/>
      <c r="J2" s="42"/>
      <c r="K2" s="42"/>
      <c r="L2" s="42"/>
      <c r="M2" s="46"/>
      <c r="N2" s="46"/>
      <c r="O2" s="50"/>
      <c r="P2" s="20"/>
      <c r="Q2" s="51" t="s">
        <v>9</v>
      </c>
      <c r="R2" s="52"/>
      <c r="S2" s="52"/>
      <c r="T2" s="52"/>
      <c r="U2" s="52"/>
      <c r="V2" s="52"/>
      <c r="W2" s="52"/>
      <c r="X2" s="49"/>
      <c r="Y2" s="22"/>
      <c r="AR2" s="16" t="s">
        <v>19</v>
      </c>
      <c r="AS2" s="16" t="s">
        <v>21</v>
      </c>
    </row>
    <row r="3" spans="1:45" s="3" customFormat="1" ht="93" customHeight="1" x14ac:dyDescent="0.25">
      <c r="A3" s="17" t="s">
        <v>1</v>
      </c>
      <c r="B3" s="17" t="s">
        <v>16</v>
      </c>
      <c r="C3" s="4" t="s">
        <v>17</v>
      </c>
      <c r="D3" s="4" t="s">
        <v>14</v>
      </c>
      <c r="E3" s="4" t="s">
        <v>15</v>
      </c>
      <c r="F3" s="18" t="s">
        <v>25</v>
      </c>
      <c r="G3" s="2" t="s">
        <v>12</v>
      </c>
      <c r="H3" s="2" t="s">
        <v>22</v>
      </c>
      <c r="I3" s="17" t="s">
        <v>8</v>
      </c>
      <c r="J3" s="17" t="s">
        <v>4</v>
      </c>
      <c r="K3" s="17" t="s">
        <v>8</v>
      </c>
      <c r="L3" s="17" t="s">
        <v>11</v>
      </c>
      <c r="M3" s="17" t="s">
        <v>23</v>
      </c>
      <c r="N3" s="4" t="s">
        <v>27</v>
      </c>
      <c r="O3" s="18" t="s">
        <v>2</v>
      </c>
      <c r="P3" s="5"/>
      <c r="Q3" s="1" t="s">
        <v>3</v>
      </c>
      <c r="R3" s="2" t="s">
        <v>8</v>
      </c>
      <c r="S3" s="17" t="s">
        <v>6</v>
      </c>
      <c r="T3" s="17" t="s">
        <v>8</v>
      </c>
      <c r="U3" s="17" t="s">
        <v>7</v>
      </c>
      <c r="V3" s="17" t="s">
        <v>8</v>
      </c>
      <c r="W3" s="17" t="s">
        <v>24</v>
      </c>
      <c r="X3" s="17" t="s">
        <v>8</v>
      </c>
      <c r="Y3" s="38" t="s">
        <v>18</v>
      </c>
      <c r="AS3" s="16" t="s">
        <v>20</v>
      </c>
    </row>
    <row r="4" spans="1:45" s="16" customFormat="1" ht="30" x14ac:dyDescent="0.25">
      <c r="A4" s="26">
        <v>1</v>
      </c>
      <c r="B4" s="27" t="s">
        <v>45</v>
      </c>
      <c r="C4" s="28">
        <v>45785</v>
      </c>
      <c r="D4" s="27" t="s">
        <v>37</v>
      </c>
      <c r="E4" s="27" t="s">
        <v>38</v>
      </c>
      <c r="F4" s="29" t="s">
        <v>39</v>
      </c>
      <c r="G4" s="30" t="s">
        <v>10</v>
      </c>
      <c r="H4" s="30">
        <v>8.18</v>
      </c>
      <c r="I4" s="30">
        <f>H4*110</f>
        <v>899.8</v>
      </c>
      <c r="J4" s="26" t="s">
        <v>20</v>
      </c>
      <c r="K4" s="26">
        <f>IF(J4="ΑΡΙΣΤΗ",100,IF(J4="ΠΟΛΥ ΚΑΛΗ",50,IF(J4="ΚΑΛΗ",30,)))</f>
        <v>30</v>
      </c>
      <c r="L4" s="26" t="s">
        <v>10</v>
      </c>
      <c r="M4" s="31" t="s">
        <v>10</v>
      </c>
      <c r="N4" s="31" t="s">
        <v>10</v>
      </c>
      <c r="O4" s="32"/>
      <c r="P4" s="33" t="str">
        <f>IF(AND(G4="ΝΑΙ",N4="ΝΑΙ",IF(OR(J4="ΑΡΙΣΤΗ",J4="ΠΟΛΥ ΚΑΛΗ",J4="ΚΑΛΗ"),IF(M4="ΝΑΙ",L4="ΝΑΙ"))),"ΟΚ","ΑΠΟΡΡΙΠΤΕΤΑΙ")</f>
        <v>ΟΚ</v>
      </c>
      <c r="Q4" s="34"/>
      <c r="R4" s="30">
        <f>IF(Q4="ΝΑΙ",150,0)</f>
        <v>0</v>
      </c>
      <c r="S4" s="26"/>
      <c r="T4" s="26">
        <f>IF(S4="ΑΡΙΣΤΗ",100,IF(S4="ΠΟΛΥ ΚΑΛΗ",50,IF(S4="ΚΑΛΗ",30,)))</f>
        <v>0</v>
      </c>
      <c r="U4" s="26"/>
      <c r="V4" s="26">
        <f>IF(U4="ΑΡΙΣΤΗ",100,IF(U4="ΠΟΛΥ ΚΑΛΗ",50,IF(U4="ΚΑΛΗ",30,)))</f>
        <v>0</v>
      </c>
      <c r="W4" s="26">
        <v>84</v>
      </c>
      <c r="X4" s="26">
        <f>W4*7</f>
        <v>588</v>
      </c>
      <c r="Y4" s="35">
        <f>I4+K4+R4+T4+V4+X4</f>
        <v>1517.8</v>
      </c>
    </row>
    <row r="5" spans="1:45" s="16" customFormat="1" x14ac:dyDescent="0.25">
      <c r="A5" s="9">
        <v>2</v>
      </c>
      <c r="B5" s="6">
        <v>4007</v>
      </c>
      <c r="C5" s="7">
        <v>45786</v>
      </c>
      <c r="D5" s="6" t="s">
        <v>49</v>
      </c>
      <c r="E5" s="6" t="s">
        <v>50</v>
      </c>
      <c r="F5" s="8" t="s">
        <v>39</v>
      </c>
      <c r="G5" s="10" t="s">
        <v>10</v>
      </c>
      <c r="H5" s="10">
        <v>7.33</v>
      </c>
      <c r="I5" s="10">
        <f>H5*110</f>
        <v>806.3</v>
      </c>
      <c r="J5" s="9" t="s">
        <v>20</v>
      </c>
      <c r="K5" s="9">
        <f>IF(J5="ΑΡΙΣΤΗ",100,IF(J5="ΠΟΛΥ ΚΑΛΗ",50,IF(J5="ΚΑΛΗ",30,)))</f>
        <v>30</v>
      </c>
      <c r="L5" s="9" t="s">
        <v>10</v>
      </c>
      <c r="M5" s="11" t="s">
        <v>10</v>
      </c>
      <c r="N5" s="11" t="s">
        <v>10</v>
      </c>
      <c r="O5" s="12"/>
      <c r="P5" s="13" t="str">
        <f>IF(AND(G5="ΝΑΙ",N5="ΝΑΙ",IF(OR(J5="ΑΡΙΣΤΗ",J5="ΠΟΛΥ ΚΑΛΗ",J5="ΚΑΛΗ"),IF(M5="ΝΑΙ",L5="ΝΑΙ"))),"ΟΚ","ΑΠΟΡΡΙΠΤΕΤΑΙ")</f>
        <v>ΟΚ</v>
      </c>
      <c r="Q5" s="14" t="s">
        <v>10</v>
      </c>
      <c r="R5" s="10">
        <f>IF(Q5="ΝΑΙ",150,0)</f>
        <v>150</v>
      </c>
      <c r="S5" s="9"/>
      <c r="T5" s="9">
        <f>IF(S5="ΑΡΙΣΤΗ",100,IF(S5="ΠΟΛΥ ΚΑΛΗ",50,IF(S5="ΚΑΛΗ",30,)))</f>
        <v>0</v>
      </c>
      <c r="U5" s="9"/>
      <c r="V5" s="9">
        <f>IF(U5="ΑΡΙΣΤΗ",100,IF(U5="ΠΟΛΥ ΚΑΛΗ",50,IF(U5="ΚΑΛΗ",30,)))</f>
        <v>0</v>
      </c>
      <c r="W5" s="9">
        <v>54</v>
      </c>
      <c r="X5" s="9">
        <f>W5*7</f>
        <v>378</v>
      </c>
      <c r="Y5" s="15">
        <f>I5+K5+R5+T5+V5+X5</f>
        <v>1364.3</v>
      </c>
    </row>
  </sheetData>
  <sheetProtection algorithmName="SHA-512" hashValue="JxCL0R9Y4TLBU5vmGZI6GC8CLPHw4vTlM0xTOzwkir4Uyzkyyk29EZOhtCMh0rIdfWhXknCkHqPCoryf/moChw==" saltValue="CspOOcvhbIwr3Aiyz8QddA==" spinCount="100000" sheet="1"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G2:O2"/>
    <mergeCell ref="Q2:X2"/>
  </mergeCells>
  <dataValidations count="3">
    <dataValidation type="list" allowBlank="1" showInputMessage="1" showErrorMessage="1" sqref="Q4:Q5 G4:G5 L4:O5" xr:uid="{0DA391FA-B1ED-4134-AA99-62BCDB3A248C}">
      <formula1>$AR$1:$AR$2</formula1>
    </dataValidation>
    <dataValidation type="list" allowBlank="1" showInputMessage="1" showErrorMessage="1" sqref="U4:U5 S4:S5 J4:J5" xr:uid="{256BAD50-7538-4693-B54E-5573FE1A9387}">
      <formula1>$AS$1:$AS$3</formula1>
    </dataValidation>
    <dataValidation type="whole" allowBlank="1" showInputMessage="1" showErrorMessage="1" errorTitle="ΠΡΟΣΟΧΗ!" error="ΕΩΣ 84 ΜΗΝΕΣ" sqref="W4:W5" xr:uid="{37CEA2A8-72C8-4C8A-811A-6DB58EB46F5B}">
      <formula1>1</formula1>
      <formula2>84</formula2>
    </dataValidation>
  </dataValidations>
  <pageMargins left="0.7" right="0.7" top="0.75" bottom="0.75" header="0.3" footer="0.3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78927-50E5-4F56-B10C-1A59AEF9CDD9}">
  <sheetPr>
    <pageSetUpPr fitToPage="1"/>
  </sheetPr>
  <dimension ref="A1:AS4"/>
  <sheetViews>
    <sheetView topLeftCell="H1" workbookViewId="0">
      <selection activeCell="M15" sqref="M15"/>
    </sheetView>
  </sheetViews>
  <sheetFormatPr defaultColWidth="9.140625" defaultRowHeight="15" x14ac:dyDescent="0.25"/>
  <cols>
    <col min="1" max="1" width="4.85546875" style="19" customWidth="1"/>
    <col min="2" max="2" width="10.28515625" style="19" customWidth="1"/>
    <col min="3" max="3" width="13.7109375" style="19" customWidth="1"/>
    <col min="4" max="4" width="24" style="19" customWidth="1"/>
    <col min="5" max="5" width="18.85546875" style="19" customWidth="1"/>
    <col min="6" max="6" width="16.28515625" style="19" customWidth="1"/>
    <col min="7" max="8" width="10.85546875" style="19" customWidth="1"/>
    <col min="9" max="9" width="7.28515625" style="19" customWidth="1"/>
    <col min="10" max="10" width="11.42578125" style="19" customWidth="1"/>
    <col min="11" max="11" width="8" style="19" customWidth="1"/>
    <col min="12" max="12" width="10.85546875" style="19" customWidth="1"/>
    <col min="13" max="13" width="15.28515625" style="19" customWidth="1"/>
    <col min="14" max="14" width="12.140625" style="19" customWidth="1"/>
    <col min="15" max="15" width="14.42578125" style="19" customWidth="1"/>
    <col min="16" max="16" width="15.42578125" style="19" customWidth="1"/>
    <col min="17" max="17" width="15.85546875" style="19" customWidth="1"/>
    <col min="18" max="18" width="7.28515625" style="19" customWidth="1"/>
    <col min="19" max="19" width="11.42578125" style="19" customWidth="1"/>
    <col min="20" max="20" width="7.85546875" style="19" customWidth="1"/>
    <col min="21" max="21" width="9.7109375" style="19" customWidth="1"/>
    <col min="22" max="22" width="7.28515625" style="19" customWidth="1"/>
    <col min="23" max="23" width="11.85546875" style="19" customWidth="1"/>
    <col min="24" max="24" width="8" style="19" customWidth="1"/>
    <col min="25" max="25" width="9.5703125" style="19" customWidth="1"/>
    <col min="26" max="26" width="11.28515625" style="19" customWidth="1"/>
    <col min="27" max="43" width="9.140625" style="19"/>
    <col min="44" max="44" width="9.140625" style="19" customWidth="1"/>
    <col min="45" max="45" width="10.5703125" style="19" customWidth="1"/>
    <col min="46" max="16384" width="9.140625" style="19"/>
  </cols>
  <sheetData>
    <row r="1" spans="1:45" ht="72" customHeight="1" x14ac:dyDescent="0.25">
      <c r="A1" s="44" t="s">
        <v>61</v>
      </c>
      <c r="B1" s="45"/>
      <c r="C1" s="45"/>
      <c r="D1" s="45"/>
      <c r="E1" s="45"/>
      <c r="F1" s="45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7"/>
      <c r="AR1" s="16" t="s">
        <v>10</v>
      </c>
      <c r="AS1" s="16" t="s">
        <v>5</v>
      </c>
    </row>
    <row r="2" spans="1:45" s="21" customFormat="1" ht="15.75" customHeight="1" x14ac:dyDescent="0.25">
      <c r="A2" s="42" t="s">
        <v>13</v>
      </c>
      <c r="B2" s="43"/>
      <c r="C2" s="43"/>
      <c r="D2" s="43"/>
      <c r="E2" s="43"/>
      <c r="F2" s="43"/>
      <c r="G2" s="42" t="s">
        <v>0</v>
      </c>
      <c r="H2" s="42"/>
      <c r="I2" s="42"/>
      <c r="J2" s="42"/>
      <c r="K2" s="42"/>
      <c r="L2" s="42"/>
      <c r="M2" s="42"/>
      <c r="N2" s="42"/>
      <c r="O2" s="42"/>
      <c r="P2" s="22"/>
      <c r="Q2" s="42" t="s">
        <v>9</v>
      </c>
      <c r="R2" s="42"/>
      <c r="S2" s="42"/>
      <c r="T2" s="42"/>
      <c r="U2" s="42"/>
      <c r="V2" s="42"/>
      <c r="W2" s="42"/>
      <c r="X2" s="42"/>
      <c r="Y2" s="22"/>
      <c r="AR2" s="16" t="s">
        <v>19</v>
      </c>
      <c r="AS2" s="16" t="s">
        <v>21</v>
      </c>
    </row>
    <row r="3" spans="1:45" s="3" customFormat="1" ht="93" customHeight="1" x14ac:dyDescent="0.25">
      <c r="A3" s="17" t="s">
        <v>1</v>
      </c>
      <c r="B3" s="17" t="s">
        <v>16</v>
      </c>
      <c r="C3" s="17" t="s">
        <v>17</v>
      </c>
      <c r="D3" s="17" t="s">
        <v>14</v>
      </c>
      <c r="E3" s="17" t="s">
        <v>15</v>
      </c>
      <c r="F3" s="17" t="s">
        <v>25</v>
      </c>
      <c r="G3" s="17" t="s">
        <v>12</v>
      </c>
      <c r="H3" s="17" t="s">
        <v>22</v>
      </c>
      <c r="I3" s="17" t="s">
        <v>8</v>
      </c>
      <c r="J3" s="17" t="s">
        <v>4</v>
      </c>
      <c r="K3" s="17" t="s">
        <v>8</v>
      </c>
      <c r="L3" s="17" t="s">
        <v>11</v>
      </c>
      <c r="M3" s="17" t="s">
        <v>23</v>
      </c>
      <c r="N3" s="17" t="s">
        <v>27</v>
      </c>
      <c r="O3" s="17" t="s">
        <v>2</v>
      </c>
      <c r="P3" s="17"/>
      <c r="Q3" s="17" t="s">
        <v>3</v>
      </c>
      <c r="R3" s="17" t="s">
        <v>8</v>
      </c>
      <c r="S3" s="17" t="s">
        <v>6</v>
      </c>
      <c r="T3" s="17" t="s">
        <v>8</v>
      </c>
      <c r="U3" s="17" t="s">
        <v>7</v>
      </c>
      <c r="V3" s="17" t="s">
        <v>8</v>
      </c>
      <c r="W3" s="17" t="s">
        <v>24</v>
      </c>
      <c r="X3" s="17" t="s">
        <v>8</v>
      </c>
      <c r="Y3" s="38" t="s">
        <v>18</v>
      </c>
      <c r="AS3" s="16" t="s">
        <v>20</v>
      </c>
    </row>
    <row r="4" spans="1:45" s="16" customFormat="1" ht="30.75" customHeight="1" x14ac:dyDescent="0.25">
      <c r="A4" s="9">
        <v>1</v>
      </c>
      <c r="B4" s="6" t="s">
        <v>51</v>
      </c>
      <c r="C4" s="7" t="s">
        <v>52</v>
      </c>
      <c r="D4" s="6" t="s">
        <v>46</v>
      </c>
      <c r="E4" s="6" t="s">
        <v>47</v>
      </c>
      <c r="F4" s="6" t="s">
        <v>36</v>
      </c>
      <c r="G4" s="9" t="s">
        <v>10</v>
      </c>
      <c r="H4" s="9">
        <v>8.6999999999999993</v>
      </c>
      <c r="I4" s="9">
        <f t="shared" ref="I4" si="0">H4*110</f>
        <v>956.99999999999989</v>
      </c>
      <c r="J4" s="9" t="s">
        <v>5</v>
      </c>
      <c r="K4" s="9">
        <f t="shared" ref="K4" si="1">IF(J4="ΑΡΙΣΤΗ",100,IF(J4="ΠΟΛΥ ΚΑΛΗ",50,IF(J4="ΚΑΛΗ",30,)))</f>
        <v>100</v>
      </c>
      <c r="L4" s="9" t="s">
        <v>10</v>
      </c>
      <c r="M4" s="9" t="s">
        <v>10</v>
      </c>
      <c r="N4" s="9" t="s">
        <v>10</v>
      </c>
      <c r="O4" s="9"/>
      <c r="P4" s="9" t="str">
        <f t="shared" ref="P4" si="2">IF(AND(G4="ΝΑΙ",N4="ΝΑΙ",IF(OR(J4="ΑΡΙΣΤΗ",J4="ΠΟΛΥ ΚΑΛΗ",J4="ΚΑΛΗ"),IF(M4="ΝΑΙ",L4="ΝΑΙ"))),"ΟΚ","ΑΠΟΡΡΙΠΤΕΤΑΙ")</f>
        <v>ΟΚ</v>
      </c>
      <c r="Q4" s="9" t="s">
        <v>10</v>
      </c>
      <c r="R4" s="9">
        <f>IF(Q4="ΝΑΙ",150,0)</f>
        <v>150</v>
      </c>
      <c r="S4" s="9"/>
      <c r="T4" s="9">
        <f>IF(S4="ΑΡΙΣΤΗ",100,IF(S4="ΠΟΛΥ ΚΑΛΗ",50,IF(S4="ΚΑΛΗ",30,)))</f>
        <v>0</v>
      </c>
      <c r="U4" s="9"/>
      <c r="V4" s="9">
        <f>IF(U4="ΑΡΙΣΤΗ",100,IF(U4="ΠΟΛΥ ΚΑΛΗ",50,IF(U4="ΚΑΛΗ",30,)))</f>
        <v>0</v>
      </c>
      <c r="W4" s="9">
        <v>84</v>
      </c>
      <c r="X4" s="9">
        <f t="shared" ref="X4" si="3">W4*7</f>
        <v>588</v>
      </c>
      <c r="Y4" s="39">
        <f t="shared" ref="Y4" si="4">I4+K4+R4+T4+V4+X4</f>
        <v>1795</v>
      </c>
    </row>
  </sheetData>
  <sheetProtection algorithmName="SHA-512" hashValue="MK3aY3pjDbV7vGxiUwpfkc8IYo+1C0eanzkxPW0fjvTEqDeMuBQUmRNedDKMN1fuc2CdYd5j9un/i4zGK1zcMQ==" saltValue="mizhLLKcFxy4iLv29oMmPQ==" spinCount="100000" sheet="1"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G2:O2"/>
    <mergeCell ref="Q2:X2"/>
  </mergeCells>
  <dataValidations count="3">
    <dataValidation type="list" allowBlank="1" showInputMessage="1" showErrorMessage="1" sqref="Q4 L4:O4 G4" xr:uid="{D6D0D183-166A-4D63-8AC7-0CF6F8180774}">
      <formula1>$AR$1:$AR$2</formula1>
    </dataValidation>
    <dataValidation type="list" allowBlank="1" showInputMessage="1" showErrorMessage="1" sqref="U4 J4 S4" xr:uid="{3C430F81-CC99-4B13-B78A-6902C93850EA}">
      <formula1>$AS$1:$AS$3</formula1>
    </dataValidation>
    <dataValidation type="whole" allowBlank="1" showInputMessage="1" showErrorMessage="1" errorTitle="ΠΡΟΣΟΧΗ!" error="ΕΩΣ 84 ΜΗΝΕΣ" sqref="W4" xr:uid="{03D08196-F1D6-4E43-8360-2747E63FFEB2}">
      <formula1>1</formula1>
      <formula2>84</formula2>
    </dataValidation>
  </dataValidations>
  <pageMargins left="0.7" right="0.7" top="0.75" bottom="0.75" header="0.3" footer="0.3"/>
  <pageSetup paperSize="9" scale="4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68F16-9BEE-4CC0-8595-A939F646CB37}">
  <sheetPr>
    <pageSetUpPr fitToPage="1"/>
  </sheetPr>
  <dimension ref="A1:AS4"/>
  <sheetViews>
    <sheetView topLeftCell="G1" workbookViewId="0">
      <selection activeCell="AD24" sqref="AD24"/>
    </sheetView>
  </sheetViews>
  <sheetFormatPr defaultColWidth="9.140625" defaultRowHeight="15" x14ac:dyDescent="0.25"/>
  <cols>
    <col min="1" max="1" width="4.85546875" style="19" customWidth="1"/>
    <col min="2" max="2" width="10.28515625" style="19" customWidth="1"/>
    <col min="3" max="3" width="13.7109375" style="19" customWidth="1"/>
    <col min="4" max="4" width="24" style="19" customWidth="1"/>
    <col min="5" max="5" width="18.85546875" style="19" customWidth="1"/>
    <col min="6" max="6" width="16.28515625" style="19" customWidth="1"/>
    <col min="7" max="8" width="10.85546875" style="19" customWidth="1"/>
    <col min="9" max="9" width="7.28515625" style="19" customWidth="1"/>
    <col min="10" max="10" width="11.42578125" style="19" customWidth="1"/>
    <col min="11" max="11" width="8" style="19" customWidth="1"/>
    <col min="12" max="12" width="10.85546875" style="19" customWidth="1"/>
    <col min="13" max="13" width="15.28515625" style="19" customWidth="1"/>
    <col min="14" max="14" width="12.140625" style="19" customWidth="1"/>
    <col min="15" max="15" width="14.42578125" style="19" customWidth="1"/>
    <col min="16" max="16" width="15.42578125" style="19" customWidth="1"/>
    <col min="17" max="17" width="15.85546875" style="19" customWidth="1"/>
    <col min="18" max="18" width="7.28515625" style="19" customWidth="1"/>
    <col min="19" max="19" width="11.42578125" style="19" customWidth="1"/>
    <col min="20" max="20" width="7.85546875" style="19" customWidth="1"/>
    <col min="21" max="21" width="9.7109375" style="19" customWidth="1"/>
    <col min="22" max="22" width="7.28515625" style="19" customWidth="1"/>
    <col min="23" max="23" width="11.85546875" style="19" customWidth="1"/>
    <col min="24" max="24" width="8" style="19" customWidth="1"/>
    <col min="25" max="25" width="9.5703125" style="19" customWidth="1"/>
    <col min="26" max="26" width="11.28515625" style="19" customWidth="1"/>
    <col min="27" max="43" width="9.140625" style="19"/>
    <col min="44" max="44" width="0" style="19" hidden="1" customWidth="1"/>
    <col min="45" max="45" width="10.5703125" style="19" hidden="1" customWidth="1"/>
    <col min="46" max="16384" width="9.140625" style="19"/>
  </cols>
  <sheetData>
    <row r="1" spans="1:45" ht="69.75" customHeight="1" x14ac:dyDescent="0.25">
      <c r="A1" s="44" t="s">
        <v>62</v>
      </c>
      <c r="B1" s="45"/>
      <c r="C1" s="45"/>
      <c r="D1" s="45"/>
      <c r="E1" s="45"/>
      <c r="F1" s="45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7"/>
      <c r="AR1" s="16" t="s">
        <v>10</v>
      </c>
      <c r="AS1" s="16" t="s">
        <v>5</v>
      </c>
    </row>
    <row r="2" spans="1:45" s="21" customFormat="1" ht="15.75" customHeight="1" x14ac:dyDescent="0.25">
      <c r="A2" s="42" t="s">
        <v>13</v>
      </c>
      <c r="B2" s="43"/>
      <c r="C2" s="43"/>
      <c r="D2" s="43"/>
      <c r="E2" s="43"/>
      <c r="F2" s="43"/>
      <c r="G2" s="42" t="s">
        <v>0</v>
      </c>
      <c r="H2" s="42"/>
      <c r="I2" s="42"/>
      <c r="J2" s="42"/>
      <c r="K2" s="42"/>
      <c r="L2" s="42"/>
      <c r="M2" s="42"/>
      <c r="N2" s="42"/>
      <c r="O2" s="42"/>
      <c r="P2" s="22"/>
      <c r="Q2" s="42" t="s">
        <v>9</v>
      </c>
      <c r="R2" s="42"/>
      <c r="S2" s="42"/>
      <c r="T2" s="42"/>
      <c r="U2" s="42"/>
      <c r="V2" s="42"/>
      <c r="W2" s="42"/>
      <c r="X2" s="42"/>
      <c r="Y2" s="22"/>
      <c r="AR2" s="16" t="s">
        <v>19</v>
      </c>
      <c r="AS2" s="16" t="s">
        <v>21</v>
      </c>
    </row>
    <row r="3" spans="1:45" s="3" customFormat="1" ht="93" customHeight="1" x14ac:dyDescent="0.25">
      <c r="A3" s="17" t="s">
        <v>1</v>
      </c>
      <c r="B3" s="17" t="s">
        <v>16</v>
      </c>
      <c r="C3" s="17" t="s">
        <v>17</v>
      </c>
      <c r="D3" s="17" t="s">
        <v>14</v>
      </c>
      <c r="E3" s="17" t="s">
        <v>15</v>
      </c>
      <c r="F3" s="17" t="s">
        <v>25</v>
      </c>
      <c r="G3" s="17" t="s">
        <v>12</v>
      </c>
      <c r="H3" s="17" t="s">
        <v>22</v>
      </c>
      <c r="I3" s="17" t="s">
        <v>8</v>
      </c>
      <c r="J3" s="17" t="s">
        <v>4</v>
      </c>
      <c r="K3" s="17" t="s">
        <v>8</v>
      </c>
      <c r="L3" s="17" t="s">
        <v>11</v>
      </c>
      <c r="M3" s="17" t="s">
        <v>23</v>
      </c>
      <c r="N3" s="17" t="s">
        <v>27</v>
      </c>
      <c r="O3" s="17" t="s">
        <v>2</v>
      </c>
      <c r="P3" s="17"/>
      <c r="Q3" s="17" t="s">
        <v>3</v>
      </c>
      <c r="R3" s="17" t="s">
        <v>8</v>
      </c>
      <c r="S3" s="17" t="s">
        <v>6</v>
      </c>
      <c r="T3" s="17" t="s">
        <v>8</v>
      </c>
      <c r="U3" s="17" t="s">
        <v>7</v>
      </c>
      <c r="V3" s="17" t="s">
        <v>8</v>
      </c>
      <c r="W3" s="17" t="s">
        <v>24</v>
      </c>
      <c r="X3" s="17" t="s">
        <v>8</v>
      </c>
      <c r="Y3" s="38" t="s">
        <v>18</v>
      </c>
      <c r="AS3" s="16" t="s">
        <v>20</v>
      </c>
    </row>
    <row r="4" spans="1:45" s="16" customFormat="1" x14ac:dyDescent="0.25">
      <c r="A4" s="9">
        <v>1</v>
      </c>
      <c r="B4" s="6">
        <v>3657</v>
      </c>
      <c r="C4" s="7">
        <v>45782</v>
      </c>
      <c r="D4" s="6" t="s">
        <v>31</v>
      </c>
      <c r="E4" s="6" t="s">
        <v>32</v>
      </c>
      <c r="F4" s="6" t="s">
        <v>33</v>
      </c>
      <c r="G4" s="9" t="s">
        <v>10</v>
      </c>
      <c r="H4" s="9">
        <v>7</v>
      </c>
      <c r="I4" s="9">
        <f>H4*110</f>
        <v>770</v>
      </c>
      <c r="J4" s="9" t="s">
        <v>20</v>
      </c>
      <c r="K4" s="9">
        <f>IF(J4="ΑΡΙΣΤΗ",100,IF(J4="ΠΟΛΥ ΚΑΛΗ",50,IF(J4="ΚΑΛΗ",30,)))</f>
        <v>30</v>
      </c>
      <c r="L4" s="9" t="s">
        <v>10</v>
      </c>
      <c r="M4" s="9" t="s">
        <v>10</v>
      </c>
      <c r="N4" s="9" t="s">
        <v>10</v>
      </c>
      <c r="O4" s="9"/>
      <c r="P4" s="9" t="str">
        <f>IF(AND(G4="ΝΑΙ",N4="ΝΑΙ",IF(OR(J4="ΑΡΙΣΤΗ",J4="ΠΟΛΥ ΚΑΛΗ",J4="ΚΑΛΗ"),IF(M4="ΝΑΙ",L4="ΝΑΙ"))),"ΟΚ","ΑΠΟΡΡΙΠΤΕΤΑΙ")</f>
        <v>ΟΚ</v>
      </c>
      <c r="Q4" s="9"/>
      <c r="R4" s="9">
        <f>IF(Q4="ΝΑΙ",150,0)</f>
        <v>0</v>
      </c>
      <c r="S4" s="9"/>
      <c r="T4" s="9">
        <f>IF(S4="ΑΡΙΣΤΗ",100,IF(S4="ΠΟΛΥ ΚΑΛΗ",50,IF(S4="ΚΑΛΗ",30,)))</f>
        <v>0</v>
      </c>
      <c r="U4" s="9"/>
      <c r="V4" s="9">
        <f>IF(U4="ΑΡΙΣΤΗ",100,IF(U4="ΠΟΛΥ ΚΑΛΗ",50,IF(U4="ΚΑΛΗ",30,)))</f>
        <v>0</v>
      </c>
      <c r="W4" s="9">
        <v>65</v>
      </c>
      <c r="X4" s="9">
        <f>W4*7</f>
        <v>455</v>
      </c>
      <c r="Y4" s="39">
        <f>I4+K4+R4+T4+V4+X4</f>
        <v>1255</v>
      </c>
    </row>
  </sheetData>
  <sheetProtection algorithmName="SHA-512" hashValue="nL028xW1Ruo88EpB0wGfYp+pSbYj5ZQAPuHAOsPC80eJ3kR9UM6Xb6iaco2o2PCIy34yK30pqeEumbGZBnNqYQ==" saltValue="FEskj+DbPQeKDFS6hgU91g==" spinCount="100000" sheet="1"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G2:O2"/>
    <mergeCell ref="Q2:X2"/>
  </mergeCells>
  <dataValidations count="3">
    <dataValidation type="list" allowBlank="1" showInputMessage="1" showErrorMessage="1" sqref="Q4 G4 L4:O4" xr:uid="{8C98FBAA-D26B-4770-AB7A-4BE586C737B4}">
      <formula1>$AR$1:$AR$2</formula1>
    </dataValidation>
    <dataValidation type="list" allowBlank="1" showInputMessage="1" showErrorMessage="1" sqref="U4 S4 J4" xr:uid="{2F809F6D-C078-44FB-8831-79CDDE9AA683}">
      <formula1>$AS$1:$AS$3</formula1>
    </dataValidation>
    <dataValidation type="whole" allowBlank="1" showInputMessage="1" showErrorMessage="1" errorTitle="ΠΡΟΣΟΧΗ!" error="ΕΩΣ 84 ΜΗΝΕΣ" sqref="W4" xr:uid="{BD9A1BFE-207D-4F1D-A1D8-50401EC57982}">
      <formula1>1</formula1>
      <formula2>84</formula2>
    </dataValidation>
  </dataValidations>
  <pageMargins left="0.7" right="0.7" top="0.75" bottom="0.75" header="0.3" footer="0.3"/>
  <pageSetup paperSize="9"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15316-3A8A-45B5-9282-571010A45CD7}">
  <sheetPr>
    <pageSetUpPr fitToPage="1"/>
  </sheetPr>
  <dimension ref="A1:AS4"/>
  <sheetViews>
    <sheetView topLeftCell="J1" workbookViewId="0">
      <selection activeCell="R17" sqref="R17"/>
    </sheetView>
  </sheetViews>
  <sheetFormatPr defaultColWidth="9.140625" defaultRowHeight="15" x14ac:dyDescent="0.25"/>
  <cols>
    <col min="1" max="1" width="4.85546875" style="19" customWidth="1"/>
    <col min="2" max="2" width="10.28515625" style="19" customWidth="1"/>
    <col min="3" max="3" width="13.7109375" style="19" customWidth="1"/>
    <col min="4" max="4" width="24" style="19" customWidth="1"/>
    <col min="5" max="5" width="18.85546875" style="19" customWidth="1"/>
    <col min="6" max="6" width="16.28515625" style="19" customWidth="1"/>
    <col min="7" max="8" width="10.85546875" style="19" customWidth="1"/>
    <col min="9" max="9" width="7.28515625" style="19" customWidth="1"/>
    <col min="10" max="10" width="11.42578125" style="19" customWidth="1"/>
    <col min="11" max="11" width="8" style="19" customWidth="1"/>
    <col min="12" max="12" width="10.85546875" style="19" customWidth="1"/>
    <col min="13" max="13" width="15.28515625" style="19" customWidth="1"/>
    <col min="14" max="14" width="12.140625" style="19" customWidth="1"/>
    <col min="15" max="15" width="14.42578125" style="19" customWidth="1"/>
    <col min="16" max="16" width="15.42578125" style="19" customWidth="1"/>
    <col min="17" max="17" width="15.85546875" style="19" customWidth="1"/>
    <col min="18" max="18" width="7.28515625" style="19" customWidth="1"/>
    <col min="19" max="19" width="11.42578125" style="19" customWidth="1"/>
    <col min="20" max="20" width="7.85546875" style="19" customWidth="1"/>
    <col min="21" max="21" width="9.7109375" style="19" customWidth="1"/>
    <col min="22" max="22" width="7.28515625" style="19" customWidth="1"/>
    <col min="23" max="23" width="11.85546875" style="19" customWidth="1"/>
    <col min="24" max="24" width="8" style="19" customWidth="1"/>
    <col min="25" max="25" width="9.5703125" style="19" customWidth="1"/>
    <col min="26" max="26" width="11.28515625" style="19" customWidth="1"/>
    <col min="27" max="43" width="9.140625" style="19"/>
    <col min="44" max="44" width="0" style="19" hidden="1" customWidth="1"/>
    <col min="45" max="45" width="10.5703125" style="19" hidden="1" customWidth="1"/>
    <col min="46" max="16384" width="9.140625" style="19"/>
  </cols>
  <sheetData>
    <row r="1" spans="1:45" ht="54.75" customHeight="1" x14ac:dyDescent="0.25">
      <c r="A1" s="44" t="s">
        <v>64</v>
      </c>
      <c r="B1" s="45"/>
      <c r="C1" s="45"/>
      <c r="D1" s="45"/>
      <c r="E1" s="45"/>
      <c r="F1" s="45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7"/>
      <c r="AR1" s="16" t="s">
        <v>10</v>
      </c>
      <c r="AS1" s="16" t="s">
        <v>5</v>
      </c>
    </row>
    <row r="2" spans="1:45" s="21" customFormat="1" ht="15.75" customHeight="1" x14ac:dyDescent="0.25">
      <c r="A2" s="42" t="s">
        <v>13</v>
      </c>
      <c r="B2" s="43"/>
      <c r="C2" s="43"/>
      <c r="D2" s="43"/>
      <c r="E2" s="43"/>
      <c r="F2" s="43"/>
      <c r="G2" s="42" t="s">
        <v>0</v>
      </c>
      <c r="H2" s="42"/>
      <c r="I2" s="42"/>
      <c r="J2" s="42"/>
      <c r="K2" s="42"/>
      <c r="L2" s="42"/>
      <c r="M2" s="42"/>
      <c r="N2" s="42"/>
      <c r="O2" s="42"/>
      <c r="P2" s="22"/>
      <c r="Q2" s="42" t="s">
        <v>9</v>
      </c>
      <c r="R2" s="42"/>
      <c r="S2" s="42"/>
      <c r="T2" s="42"/>
      <c r="U2" s="42"/>
      <c r="V2" s="42"/>
      <c r="W2" s="42"/>
      <c r="X2" s="42"/>
      <c r="Y2" s="22"/>
      <c r="AR2" s="16" t="s">
        <v>19</v>
      </c>
      <c r="AS2" s="16" t="s">
        <v>21</v>
      </c>
    </row>
    <row r="3" spans="1:45" s="3" customFormat="1" ht="93" customHeight="1" x14ac:dyDescent="0.25">
      <c r="A3" s="17" t="s">
        <v>1</v>
      </c>
      <c r="B3" s="17" t="s">
        <v>16</v>
      </c>
      <c r="C3" s="17" t="s">
        <v>17</v>
      </c>
      <c r="D3" s="17" t="s">
        <v>14</v>
      </c>
      <c r="E3" s="17" t="s">
        <v>15</v>
      </c>
      <c r="F3" s="17" t="s">
        <v>25</v>
      </c>
      <c r="G3" s="17" t="s">
        <v>12</v>
      </c>
      <c r="H3" s="17" t="s">
        <v>22</v>
      </c>
      <c r="I3" s="17" t="s">
        <v>8</v>
      </c>
      <c r="J3" s="17" t="s">
        <v>4</v>
      </c>
      <c r="K3" s="17" t="s">
        <v>8</v>
      </c>
      <c r="L3" s="17" t="s">
        <v>11</v>
      </c>
      <c r="M3" s="17" t="s">
        <v>23</v>
      </c>
      <c r="N3" s="17" t="s">
        <v>27</v>
      </c>
      <c r="O3" s="17" t="s">
        <v>2</v>
      </c>
      <c r="P3" s="17"/>
      <c r="Q3" s="17" t="s">
        <v>3</v>
      </c>
      <c r="R3" s="17" t="s">
        <v>8</v>
      </c>
      <c r="S3" s="17" t="s">
        <v>6</v>
      </c>
      <c r="T3" s="17" t="s">
        <v>8</v>
      </c>
      <c r="U3" s="17" t="s">
        <v>7</v>
      </c>
      <c r="V3" s="17" t="s">
        <v>8</v>
      </c>
      <c r="W3" s="17" t="s">
        <v>24</v>
      </c>
      <c r="X3" s="17" t="s">
        <v>8</v>
      </c>
      <c r="Y3" s="38" t="s">
        <v>18</v>
      </c>
      <c r="AS3" s="16" t="s">
        <v>20</v>
      </c>
    </row>
    <row r="4" spans="1:45" s="16" customFormat="1" x14ac:dyDescent="0.25">
      <c r="A4" s="9">
        <v>1</v>
      </c>
      <c r="B4" s="6">
        <v>3616</v>
      </c>
      <c r="C4" s="7">
        <v>45779</v>
      </c>
      <c r="D4" s="6" t="s">
        <v>28</v>
      </c>
      <c r="E4" s="6" t="s">
        <v>29</v>
      </c>
      <c r="F4" s="6" t="s">
        <v>30</v>
      </c>
      <c r="G4" s="9" t="s">
        <v>10</v>
      </c>
      <c r="H4" s="9">
        <v>7.24</v>
      </c>
      <c r="I4" s="9">
        <f>H4*110</f>
        <v>796.4</v>
      </c>
      <c r="J4" s="9" t="s">
        <v>5</v>
      </c>
      <c r="K4" s="9">
        <f>IF(J4="ΑΡΙΣΤΗ",100,IF(J4="ΠΟΛΥ ΚΑΛΗ",50,IF(J4="ΚΑΛΗ",30,)))</f>
        <v>100</v>
      </c>
      <c r="L4" s="9" t="s">
        <v>10</v>
      </c>
      <c r="M4" s="9" t="s">
        <v>10</v>
      </c>
      <c r="N4" s="9" t="s">
        <v>10</v>
      </c>
      <c r="O4" s="9"/>
      <c r="P4" s="9" t="str">
        <f>IF(AND(G4="ΝΑΙ",N4="ΝΑΙ",IF(OR(J4="ΑΡΙΣΤΗ",J4="ΠΟΛΥ ΚΑΛΗ",J4="ΚΑΛΗ"),IF(M4="ΝΑΙ",L4="ΝΑΙ"))),"ΟΚ","ΑΠΟΡΡΙΠΤΕΤΑΙ")</f>
        <v>ΟΚ</v>
      </c>
      <c r="Q4" s="9"/>
      <c r="R4" s="9">
        <f>IF(Q4="ΝΑΙ",150,0)</f>
        <v>0</v>
      </c>
      <c r="S4" s="9"/>
      <c r="T4" s="9">
        <f>IF(S4="ΑΡΙΣΤΗ",100,IF(S4="ΠΟΛΥ ΚΑΛΗ",50,IF(S4="ΚΑΛΗ",30,)))</f>
        <v>0</v>
      </c>
      <c r="U4" s="9"/>
      <c r="V4" s="9">
        <f>IF(U4="ΑΡΙΣΤΗ",100,IF(U4="ΠΟΛΥ ΚΑΛΗ",50,IF(U4="ΚΑΛΗ",30,)))</f>
        <v>0</v>
      </c>
      <c r="W4" s="9"/>
      <c r="X4" s="9">
        <f>W4*7</f>
        <v>0</v>
      </c>
      <c r="Y4" s="39">
        <f>I4+K4+R4+T4+V4+X4</f>
        <v>896.4</v>
      </c>
    </row>
  </sheetData>
  <sheetProtection algorithmName="SHA-512" hashValue="H7CtKlQsAIVre/XcCtzFvpMo8YCThS6N8QeYUZICE4+y2MequZPXPkF0f9TDA0uXxCTIMxqcwNUy6d/zH82XgQ==" saltValue="WxbGb22EmE5x3eGj+SuG/w==" spinCount="100000" sheet="1"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G2:O2"/>
    <mergeCell ref="Q2:X2"/>
  </mergeCells>
  <dataValidations count="3">
    <dataValidation type="whole" allowBlank="1" showInputMessage="1" showErrorMessage="1" errorTitle="ΠΡΟΣΟΧΗ!" error="ΕΩΣ 84 ΜΗΝΕΣ" sqref="W4" xr:uid="{9DC83CA6-F7E5-42CD-B985-8C1BAD9CCFB0}">
      <formula1>1</formula1>
      <formula2>84</formula2>
    </dataValidation>
    <dataValidation type="list" allowBlank="1" showInputMessage="1" showErrorMessage="1" sqref="U4 S4 J4" xr:uid="{D2D3D237-65CB-4307-AF91-898926AFFE74}">
      <formula1>$AS$1:$AS$3</formula1>
    </dataValidation>
    <dataValidation type="list" allowBlank="1" showInputMessage="1" showErrorMessage="1" sqref="Q4 G4 L4:O4" xr:uid="{28434135-963F-4DD5-AD46-6A8EAABDBC85}">
      <formula1>$AR$1:$AR$2</formula1>
    </dataValidation>
  </dataValidations>
  <pageMargins left="0.7" right="0.7" top="0.75" bottom="0.75" header="0.3" footer="0.3"/>
  <pageSetup paperSize="9" scale="4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3889F-26D9-4F72-A6EA-4FED88E8D22E}">
  <sheetPr>
    <pageSetUpPr fitToPage="1"/>
  </sheetPr>
  <dimension ref="A1:AS4"/>
  <sheetViews>
    <sheetView topLeftCell="F1" workbookViewId="0">
      <selection activeCell="P18" sqref="P18"/>
    </sheetView>
  </sheetViews>
  <sheetFormatPr defaultColWidth="9.140625" defaultRowHeight="15" x14ac:dyDescent="0.25"/>
  <cols>
    <col min="1" max="1" width="4.85546875" style="19" customWidth="1"/>
    <col min="2" max="2" width="10.28515625" style="19" customWidth="1"/>
    <col min="3" max="3" width="13.7109375" style="19" customWidth="1"/>
    <col min="4" max="4" width="24" style="19" customWidth="1"/>
    <col min="5" max="5" width="18.85546875" style="19" customWidth="1"/>
    <col min="6" max="6" width="16.28515625" style="19" customWidth="1"/>
    <col min="7" max="8" width="10.85546875" style="19" customWidth="1"/>
    <col min="9" max="9" width="7.28515625" style="19" customWidth="1"/>
    <col min="10" max="10" width="11.42578125" style="19" customWidth="1"/>
    <col min="11" max="11" width="8" style="19" customWidth="1"/>
    <col min="12" max="12" width="10.85546875" style="19" customWidth="1"/>
    <col min="13" max="13" width="15.28515625" style="19" customWidth="1"/>
    <col min="14" max="14" width="12.140625" style="19" customWidth="1"/>
    <col min="15" max="15" width="14.42578125" style="19" customWidth="1"/>
    <col min="16" max="16" width="15.42578125" style="19" customWidth="1"/>
    <col min="17" max="17" width="15.85546875" style="19" customWidth="1"/>
    <col min="18" max="18" width="7.28515625" style="19" customWidth="1"/>
    <col min="19" max="19" width="11.42578125" style="19" customWidth="1"/>
    <col min="20" max="20" width="7.85546875" style="19" customWidth="1"/>
    <col min="21" max="21" width="9.7109375" style="19" customWidth="1"/>
    <col min="22" max="22" width="7.28515625" style="19" customWidth="1"/>
    <col min="23" max="23" width="11.85546875" style="19" customWidth="1"/>
    <col min="24" max="24" width="8" style="19" customWidth="1"/>
    <col min="25" max="25" width="9.5703125" style="19" customWidth="1"/>
    <col min="26" max="26" width="11.28515625" style="19" customWidth="1"/>
    <col min="27" max="43" width="9.140625" style="19"/>
    <col min="44" max="44" width="0" style="19" hidden="1" customWidth="1"/>
    <col min="45" max="45" width="10.5703125" style="19" hidden="1" customWidth="1"/>
    <col min="46" max="16384" width="9.140625" style="19"/>
  </cols>
  <sheetData>
    <row r="1" spans="1:45" ht="79.5" customHeight="1" x14ac:dyDescent="0.25">
      <c r="A1" s="44" t="s">
        <v>63</v>
      </c>
      <c r="B1" s="45"/>
      <c r="C1" s="45"/>
      <c r="D1" s="45"/>
      <c r="E1" s="45"/>
      <c r="F1" s="45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7"/>
      <c r="AR1" s="16" t="s">
        <v>10</v>
      </c>
      <c r="AS1" s="16" t="s">
        <v>5</v>
      </c>
    </row>
    <row r="2" spans="1:45" s="21" customFormat="1" ht="15.75" customHeight="1" x14ac:dyDescent="0.25">
      <c r="A2" s="42" t="s">
        <v>13</v>
      </c>
      <c r="B2" s="43"/>
      <c r="C2" s="43"/>
      <c r="D2" s="43"/>
      <c r="E2" s="43"/>
      <c r="F2" s="43"/>
      <c r="G2" s="42" t="s">
        <v>0</v>
      </c>
      <c r="H2" s="42"/>
      <c r="I2" s="42"/>
      <c r="J2" s="42"/>
      <c r="K2" s="42"/>
      <c r="L2" s="42"/>
      <c r="M2" s="42"/>
      <c r="N2" s="42"/>
      <c r="O2" s="42"/>
      <c r="P2" s="22"/>
      <c r="Q2" s="42" t="s">
        <v>9</v>
      </c>
      <c r="R2" s="42"/>
      <c r="S2" s="42"/>
      <c r="T2" s="42"/>
      <c r="U2" s="42"/>
      <c r="V2" s="42"/>
      <c r="W2" s="42"/>
      <c r="X2" s="42"/>
      <c r="Y2" s="22"/>
      <c r="AR2" s="16" t="s">
        <v>19</v>
      </c>
      <c r="AS2" s="16" t="s">
        <v>21</v>
      </c>
    </row>
    <row r="3" spans="1:45" s="3" customFormat="1" ht="93" customHeight="1" x14ac:dyDescent="0.25">
      <c r="A3" s="17" t="s">
        <v>1</v>
      </c>
      <c r="B3" s="17" t="s">
        <v>16</v>
      </c>
      <c r="C3" s="17" t="s">
        <v>17</v>
      </c>
      <c r="D3" s="17" t="s">
        <v>14</v>
      </c>
      <c r="E3" s="17" t="s">
        <v>15</v>
      </c>
      <c r="F3" s="17" t="s">
        <v>25</v>
      </c>
      <c r="G3" s="17" t="s">
        <v>12</v>
      </c>
      <c r="H3" s="17" t="s">
        <v>22</v>
      </c>
      <c r="I3" s="17" t="s">
        <v>8</v>
      </c>
      <c r="J3" s="17" t="s">
        <v>4</v>
      </c>
      <c r="K3" s="17" t="s">
        <v>8</v>
      </c>
      <c r="L3" s="17" t="s">
        <v>11</v>
      </c>
      <c r="M3" s="17" t="s">
        <v>23</v>
      </c>
      <c r="N3" s="17" t="s">
        <v>27</v>
      </c>
      <c r="O3" s="17" t="s">
        <v>2</v>
      </c>
      <c r="P3" s="17"/>
      <c r="Q3" s="17" t="s">
        <v>3</v>
      </c>
      <c r="R3" s="17" t="s">
        <v>8</v>
      </c>
      <c r="S3" s="17" t="s">
        <v>6</v>
      </c>
      <c r="T3" s="17" t="s">
        <v>8</v>
      </c>
      <c r="U3" s="17" t="s">
        <v>7</v>
      </c>
      <c r="V3" s="17" t="s">
        <v>8</v>
      </c>
      <c r="W3" s="17" t="s">
        <v>24</v>
      </c>
      <c r="X3" s="17" t="s">
        <v>8</v>
      </c>
      <c r="Y3" s="38" t="s">
        <v>18</v>
      </c>
      <c r="AS3" s="16" t="s">
        <v>20</v>
      </c>
    </row>
    <row r="4" spans="1:45" s="16" customFormat="1" ht="15.75" customHeight="1" x14ac:dyDescent="0.25">
      <c r="A4" s="9">
        <v>1</v>
      </c>
      <c r="B4" s="6">
        <v>3870</v>
      </c>
      <c r="C4" s="7">
        <v>45785</v>
      </c>
      <c r="D4" s="6" t="s">
        <v>40</v>
      </c>
      <c r="E4" s="6" t="s">
        <v>41</v>
      </c>
      <c r="F4" s="6" t="s">
        <v>42</v>
      </c>
      <c r="G4" s="9" t="s">
        <v>10</v>
      </c>
      <c r="H4" s="9">
        <v>6.48</v>
      </c>
      <c r="I4" s="9">
        <f>H4*110</f>
        <v>712.80000000000007</v>
      </c>
      <c r="J4" s="9" t="s">
        <v>20</v>
      </c>
      <c r="K4" s="9">
        <f>IF(J4="ΑΡΙΣΤΗ",100,IF(J4="ΠΟΛΥ ΚΑΛΗ",50,IF(J4="ΚΑΛΗ",30,)))</f>
        <v>30</v>
      </c>
      <c r="L4" s="9" t="s">
        <v>10</v>
      </c>
      <c r="M4" s="9" t="s">
        <v>10</v>
      </c>
      <c r="N4" s="9" t="s">
        <v>10</v>
      </c>
      <c r="O4" s="9" t="s">
        <v>10</v>
      </c>
      <c r="P4" s="9" t="str">
        <f>IF(AND(G4="ΝΑΙ",N4="ΝΑΙ",IF(OR(J4="ΑΡΙΣΤΗ",J4="ΠΟΛΥ ΚΑΛΗ",J4="ΚΑΛΗ"),IF(M4="ΝΑΙ",L4="ΝΑΙ"))),"ΟΚ","ΑΠΟΡΡΙΠΤΕΤΑΙ")</f>
        <v>ΟΚ</v>
      </c>
      <c r="Q4" s="9"/>
      <c r="R4" s="9">
        <f>IF(Q4="ΝΑΙ",150,0)</f>
        <v>0</v>
      </c>
      <c r="S4" s="9"/>
      <c r="T4" s="9">
        <f>IF(S4="ΑΡΙΣΤΗ",100,IF(S4="ΠΟΛΥ ΚΑΛΗ",50,IF(S4="ΚΑΛΗ",30,)))</f>
        <v>0</v>
      </c>
      <c r="U4" s="9"/>
      <c r="V4" s="9">
        <f>IF(U4="ΑΡΙΣΤΗ",100,IF(U4="ΠΟΛΥ ΚΑΛΗ",50,IF(U4="ΚΑΛΗ",30,)))</f>
        <v>0</v>
      </c>
      <c r="W4" s="9">
        <v>84</v>
      </c>
      <c r="X4" s="9">
        <f>W4*7</f>
        <v>588</v>
      </c>
      <c r="Y4" s="39">
        <f>I4+K4+R4+T4+V4+X4</f>
        <v>1330.8000000000002</v>
      </c>
    </row>
  </sheetData>
  <sheetProtection algorithmName="SHA-512" hashValue="zS9vSt0QUU7hlSrYp/ML/Di0CZOZ0ImHJvu0nlu/DRBYSeJ6hS3xFj1m73MPsRZG0OLhiHypO9eUrlmzh8LkIw==" saltValue="zO1r0fDrTplVBcc+Qs5UCg==" spinCount="100000" sheet="1"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G2:O2"/>
    <mergeCell ref="Q2:X2"/>
  </mergeCells>
  <dataValidations count="3">
    <dataValidation type="list" allowBlank="1" showInputMessage="1" showErrorMessage="1" sqref="Q4 G4 L4:O4" xr:uid="{2A51ED05-28A8-450D-A314-9E7C2CA5DA49}">
      <formula1>$AR$1:$AR$2</formula1>
    </dataValidation>
    <dataValidation type="list" allowBlank="1" showInputMessage="1" showErrorMessage="1" sqref="U4 S4 J4" xr:uid="{32C58A48-6565-43B9-8749-9F69FA9DECD6}">
      <formula1>$AS$1:$AS$3</formula1>
    </dataValidation>
    <dataValidation type="whole" allowBlank="1" showInputMessage="1" showErrorMessage="1" errorTitle="ΠΡΟΣΟΧΗ!" error="ΕΩΣ 84 ΜΗΝΕΣ" sqref="W4" xr:uid="{13A03471-E182-4B61-BB37-5382616BDEB0}">
      <formula1>1</formula1>
      <formula2>84</formula2>
    </dataValidation>
  </dataValidations>
  <pageMargins left="0.7" right="0.7" top="0.75" bottom="0.75" header="0.3" footer="0.3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7</vt:i4>
      </vt:variant>
      <vt:variant>
        <vt:lpstr>Καθορισμένες περιοχές</vt:lpstr>
      </vt:variant>
      <vt:variant>
        <vt:i4>2</vt:i4>
      </vt:variant>
    </vt:vector>
  </HeadingPairs>
  <TitlesOfParts>
    <vt:vector size="9" baseType="lpstr">
      <vt:lpstr>ΑΠΟΡΡΙΠΤΕΟΙ</vt:lpstr>
      <vt:lpstr>ΕΠΙΣΚΕΠΤΕΣ ΥΓΕΙΑΣ_ΚΑΤΑΤΑΞΗ</vt:lpstr>
      <vt:lpstr>ΑΜΥΓΔΑΛΕΖΑ</vt:lpstr>
      <vt:lpstr>ΤΑΥΡΟΣ</vt:lpstr>
      <vt:lpstr>ΚΟΡΙΝΘΟΣ</vt:lpstr>
      <vt:lpstr>ΞΑΝΘΗΣ</vt:lpstr>
      <vt:lpstr>ΔΡΑΜΑ</vt:lpstr>
      <vt:lpstr>ΑΠΟΡΡΙΠΤΕΟΙ!Print_Area</vt:lpstr>
      <vt:lpstr>'ΕΠΙΣΚΕΠΤΕΣ ΥΓΕΙΑΣ_ΚΑΤΑΤΑΞΗ'!Print_Area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Μαρία Φιλλιπουπολίτου</dc:creator>
  <cp:lastModifiedBy>Evangelia Kefala</cp:lastModifiedBy>
  <cp:lastPrinted>2025-05-14T09:07:29Z</cp:lastPrinted>
  <dcterms:created xsi:type="dcterms:W3CDTF">2017-10-23T05:29:48Z</dcterms:created>
  <dcterms:modified xsi:type="dcterms:W3CDTF">2025-05-16T07:58:30Z</dcterms:modified>
</cp:coreProperties>
</file>