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-ha\olv-shares\AEMY\7. ΠΡΟΣΩΠΙΚΟ\46. ΠΡΟΚΕΚΑ 6\ΜΟΡΙΟΔΟΤΗΣΗ\ΕΡΓΟ 1\ΓΙΑ ΔΣ\ΟΡΙΣΤΙΚΟΙ ΠΙΝΑΚΕΣ\"/>
    </mc:Choice>
  </mc:AlternateContent>
  <xr:revisionPtr revIDLastSave="0" documentId="13_ncr:1_{A5B2FB77-639E-4DF6-8F86-C3361EA309F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ΑΠΟΡΡΙΠΤΕΟΙ" sheetId="15" r:id="rId1"/>
    <sheet name="ΙΑΤΡΟΙ_ΚΑΤΑΤΑΞΗ" sheetId="14" r:id="rId2"/>
    <sheet name="ΑΜΥΓΔΑΛΕΖΑ" sheetId="21" r:id="rId3"/>
    <sheet name="ΤΑΥΡΟΣ" sheetId="17" r:id="rId4"/>
    <sheet name="ΚΟΡΙΝΘΟΣ" sheetId="18" r:id="rId5"/>
    <sheet name="ΞΑΝΘΗ" sheetId="20" r:id="rId6"/>
    <sheet name="ΟΡΕΣΤΙΑΔΑ" sheetId="19" r:id="rId7"/>
  </sheets>
  <definedNames>
    <definedName name="_xlnm._FilterDatabase" localSheetId="1" hidden="1">ΙΑΤΡΟΙ_ΚΑΤΑΤΑΞΗ!$A$4:$AC$10</definedName>
    <definedName name="_xlnm._FilterDatabase" localSheetId="3" hidden="1">ΤΑΥΡΟΣ!$A$4:$AC$5</definedName>
    <definedName name="_xlnm.Print_Area" localSheetId="1">ΙΑΤΡΟΙ_ΚΑΤΑΤΑΞΗ!$A$1:$AC$12</definedName>
  </definedNames>
  <calcPr calcId="191029"/>
</workbook>
</file>

<file path=xl/calcChain.xml><?xml version="1.0" encoding="utf-8"?>
<calcChain xmlns="http://schemas.openxmlformats.org/spreadsheetml/2006/main">
  <c r="AB5" i="20" l="1"/>
  <c r="Z5" i="20"/>
  <c r="X5" i="20"/>
  <c r="V5" i="20"/>
  <c r="T5" i="20"/>
  <c r="R5" i="20"/>
  <c r="J5" i="20"/>
  <c r="AB5" i="19"/>
  <c r="Z5" i="19"/>
  <c r="X5" i="19"/>
  <c r="V5" i="19"/>
  <c r="T5" i="19"/>
  <c r="R5" i="19"/>
  <c r="P5" i="19"/>
  <c r="J5" i="19"/>
  <c r="AB5" i="18"/>
  <c r="Z5" i="18"/>
  <c r="X5" i="18"/>
  <c r="V5" i="18"/>
  <c r="T5" i="18"/>
  <c r="R5" i="18"/>
  <c r="P5" i="18"/>
  <c r="J5" i="18"/>
  <c r="AB5" i="17"/>
  <c r="Z5" i="17"/>
  <c r="X5" i="17"/>
  <c r="V5" i="17"/>
  <c r="T5" i="17"/>
  <c r="R5" i="17"/>
  <c r="P5" i="17"/>
  <c r="J5" i="17"/>
  <c r="AB6" i="21"/>
  <c r="Z6" i="21"/>
  <c r="X6" i="21"/>
  <c r="V6" i="21"/>
  <c r="T6" i="21"/>
  <c r="R6" i="21"/>
  <c r="J6" i="21"/>
  <c r="AB5" i="21"/>
  <c r="Z5" i="21"/>
  <c r="X5" i="21"/>
  <c r="V5" i="21"/>
  <c r="T5" i="21"/>
  <c r="R5" i="21"/>
  <c r="P5" i="21"/>
  <c r="J5" i="21"/>
  <c r="AB10" i="14"/>
  <c r="Z10" i="14"/>
  <c r="X10" i="14"/>
  <c r="V10" i="14"/>
  <c r="T10" i="14"/>
  <c r="R10" i="14"/>
  <c r="P10" i="14"/>
  <c r="J10" i="14"/>
  <c r="AC5" i="19" l="1"/>
  <c r="AC5" i="20"/>
  <c r="AC5" i="18"/>
  <c r="AC5" i="17"/>
  <c r="AC5" i="21"/>
  <c r="AC6" i="21"/>
  <c r="AC10" i="14"/>
  <c r="P7" i="14"/>
  <c r="P5" i="14"/>
  <c r="P6" i="14"/>
  <c r="J5" i="14"/>
  <c r="J6" i="14"/>
  <c r="J8" i="14"/>
  <c r="J9" i="14"/>
  <c r="J7" i="14"/>
  <c r="X5" i="14" l="1"/>
  <c r="X7" i="14"/>
  <c r="X9" i="14"/>
  <c r="X8" i="14"/>
  <c r="X6" i="14"/>
  <c r="V5" i="14"/>
  <c r="V7" i="14"/>
  <c r="V9" i="14"/>
  <c r="V8" i="14"/>
  <c r="V6" i="14"/>
  <c r="T5" i="14"/>
  <c r="T7" i="14"/>
  <c r="T9" i="14"/>
  <c r="T8" i="14"/>
  <c r="T6" i="14"/>
  <c r="R5" i="14"/>
  <c r="R7" i="14"/>
  <c r="R9" i="14"/>
  <c r="R8" i="14"/>
  <c r="R6" i="14"/>
  <c r="AB6" i="14"/>
  <c r="Z6" i="14"/>
  <c r="AB8" i="14"/>
  <c r="Z8" i="14"/>
  <c r="AB9" i="14"/>
  <c r="Z9" i="14"/>
  <c r="AB7" i="14"/>
  <c r="Z7" i="14"/>
  <c r="AB5" i="14"/>
  <c r="Z5" i="14"/>
  <c r="AC8" i="14" l="1"/>
  <c r="AC9" i="14"/>
  <c r="AC5" i="14"/>
  <c r="AC7" i="14"/>
  <c r="AC6" i="14"/>
</calcChain>
</file>

<file path=xl/sharedStrings.xml><?xml version="1.0" encoding="utf-8"?>
<sst xmlns="http://schemas.openxmlformats.org/spreadsheetml/2006/main" count="386" uniqueCount="64">
  <si>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</si>
  <si>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</si>
  <si>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</si>
  <si>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</si>
  <si>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</si>
  <si>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</si>
  <si>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</si>
  <si>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</si>
  <si>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</si>
  <si>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</si>
  <si>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</si>
  <si>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</si>
  <si>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</si>
  <si>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</si>
  <si>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</si>
  <si>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</si>
  <si>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</si>
  <si>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</si>
  <si>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</si>
  <si>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</si>
  <si>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</si>
  <si>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</si>
  <si>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</si>
  <si>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</si>
  <si>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</si>
  <si>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</si>
  <si>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</si>
  <si>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</si>
  <si>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</si>
  <si>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</si>
  <si>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ΟΚ</t>
  </si>
  <si>
    <t>ΛΙΝΑΡΔΟΥ</t>
  </si>
  <si>
    <t>ΑΝΝΑ</t>
  </si>
  <si>
    <t>ΠΑΘΟΛΟΓΙΚΗ ΑΝΑΤΟΜΙΚΗ</t>
  </si>
  <si>
    <t>ΚΟΡΙΝΘΟΣ</t>
  </si>
  <si>
    <t>ΔΑΝΑΛΗ</t>
  </si>
  <si>
    <t>ΑΙΚΑΤΕΡΙΝΗ</t>
  </si>
  <si>
    <t>ΠΝΕΥΜΟΝΟΛΟΓΙΑΣ</t>
  </si>
  <si>
    <t>ΑΜΥΓΔΑΛΕΖΑ</t>
  </si>
  <si>
    <t>ΚΟΥΤΡΟΥΛΗΣ</t>
  </si>
  <si>
    <t>ΔΗΜΗΤΡΙΟΣ</t>
  </si>
  <si>
    <t>ΙΑΤΡΟΔΙΚΑΣΤΗΣ</t>
  </si>
  <si>
    <t>ΤΑΥΡΟΣ</t>
  </si>
  <si>
    <t>ΜΗΤΡΟΓΛΟΥ</t>
  </si>
  <si>
    <t>ΒΑΣΙΛΙΚΗ</t>
  </si>
  <si>
    <t>ΑΝΕΥ ΕΙΔΙΚΟΤΗΤΑΣ</t>
  </si>
  <si>
    <t>ΞΑΝΘΗ</t>
  </si>
  <si>
    <t>ΠΕΤΡΟΣ</t>
  </si>
  <si>
    <t>ΚΩΤΟΥΛΑΣ</t>
  </si>
  <si>
    <t>ΤΖΑΜΠΕΡ</t>
  </si>
  <si>
    <t>ΧΑΝΗ</t>
  </si>
  <si>
    <t>ΟΡΕΣΤΙΑΔΑ</t>
  </si>
  <si>
    <t>14/5/2025 (ΑΠΟΣΤΟΛΗ 6/5/2025)</t>
  </si>
  <si>
    <t>ΓΥΝΑΙΚΟΛΟΓΙΑΣ</t>
  </si>
  <si>
    <r>
      <t xml:space="preserve">ΕΡΓΟ 1 - ΓΕΝΙΚΗΣ ΙΑΤΡΙΚΗΣ Ή ΠΑΘΟΛΟΓΙΑΣ (ΕΛΛΕΙΨΕΙ ΙΑΤΡΟΙ ΑΛΛΩΝ ΕΙΔΙΚΟΤΗΤΩΝ - ΕΛΛΕΙΨΕΙ ΙΑΤΡΟΙ ΑΝΕΥ ΕΙΔΙΚΟΤΗΤΑΣ) 
1. ΠΙΝΑΚΑΣ </t>
    </r>
    <r>
      <rPr>
        <b/>
        <sz val="15"/>
        <rFont val="Calibri"/>
        <family val="2"/>
        <charset val="161"/>
        <scheme val="minor"/>
      </rPr>
      <t>ΑΠΟΡΡΙΠΤΕΩΝ</t>
    </r>
  </si>
  <si>
    <t>ΕΡΓΟ 1 - ΓΕΝΙΚΗΣ ΙΑΤΡΙΚΗΣ Ή ΠΑΘΟΛΟΓΙΑΣ (ΕΛΛΕΙΨΕΙ ΙΑΤΡΟΙ ΑΛΛΩΝ ΕΙΔΙΚΟΤΗΤΩΝ - ΕΛΛΕΙΨΕΙ ΙΑΤΡΟΙ ΑΝΕΥ ΕΙΔΙΚΟΤΗΤΑΣ)
2. ΠΙΝΑΚΑΣ ΚΑΤΑΤΑΞΗΣ</t>
  </si>
  <si>
    <t>ΕΡΓΟ 1 - ΓΕΝΙΚΗΣ ΙΑΤΡΙΚΗΣ Ή ΠΑΘΟΛΟΓΙΑΣ (ΕΛΛΕΙΨΕΙ ΙΑΤΡΟΙ ΑΛΛΩΝ ΕΙΔΙΚΟΤΗΤΩΝ - ΕΛΛΕΙΨΕΙ ΙΑΤΡΟΙ ΑΝΕΥ ΕΙΔΙΚΟΤΗΤΑΣ)
3. ΠΙΝΑΚΑΣ ΠΡΟΣΛΗΠΤΕΩΝ
ΑΜΥΓΔΑΛΕΖΑ</t>
  </si>
  <si>
    <t>ΕΡΓΟ 1 - ΓΕΝΙΚΗΣ ΙΑΤΡΙΚΗΣ Ή ΠΑΘΟΛΟΓΙΑΣ (ΕΛΛΕΙΨΕΙ ΙΑΤΡΟΙ ΑΛΛΩΝ ΕΙΔΙΚΟΤΗΤΩΝ - ΕΛΛΕΙΨΕΙ ΙΑΤΡΟΙ ΑΝΕΥ ΕΙΔΙΚΟΤΗΤΑΣ)
3. ΠΙΝΑΚΑΣ ΠΡΟΣΛΗΠΤΕΩΝ
ΤΑΥΡΟΣ</t>
  </si>
  <si>
    <t>ΕΡΓΟ 1 - ΓΕΝΙΚΗΣ ΙΑΤΡΙΚΗΣ Ή ΠΑΘΟΛΟΓΙΑΣ (ΕΛΛΕΙΨΕΙ ΙΑΤΡΟΙ ΑΛΛΩΝ ΕΙΔΙΚΟΤΗΤΩΝ - ΕΛΛΕΙΨΕΙ ΙΑΤΡΟΙ ΑΝΕΥ ΕΙΔΙΚΟΤΗΤΑΣ)
3. ΠΙΝΑΚΑΣ ΠΡΟΣΛΗΠΤΕΩΝ
ΚΟΡΙΝΘΟΣ</t>
  </si>
  <si>
    <t>ΕΡΓΟ 1 - ΓΕΝΙΚΗΣ ΙΑΤΡΙΚΗΣ Ή ΠΑΘΟΛΟΓΙΑΣ (ΕΛΛΕΙΨΕΙ ΙΑΤΡΟΙ ΑΛΛΩΝ ΕΙΔΙΚΟΤΗΤΩΝ - ΕΛΛΕΙΨΕΙ ΙΑΤΡΟΙ ΑΝΕΥ ΕΙΔΙΚΟΤΗΤΑΣ)
3. ΠΙΝΑΚΑΣ ΠΡΟΣΛΗΠΤΕΩΝ
ΟΡΕΣΤΙΑΔΑ</t>
  </si>
  <si>
    <t>ΕΡΓΟ 1 - ΓΕΝΙΚΗΣ ΙΑΤΡΙΚΗΣ Ή ΠΑΘΟΛΟΓΙΑΣ (ΕΛΛΕΙΨΕΙ ΙΑΤΡΟΙ ΑΛΛΩΝ ΕΙΔΙΚΟΤΗΤΩΝ - ΕΛΛΕΙΨΕΙ ΙΑΤΡΟΙ ΑΝΕΥ ΕΙΔΙΚΟΤΗΤΑΣ)
3. ΠΙΝΑΚΑΣ ΠΡΟΣΛΗΠΤΕΩΝ
ΞΑΝΘΗ</t>
  </si>
  <si>
    <t>Γ****</t>
  </si>
  <si>
    <t>Π****</t>
  </si>
  <si>
    <t>Κ****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</si>
</sst>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00C0-0E3D-4E68-9181-60E118C2D00F}">
  <sheetPr>
    <pageSetUpPr fitToPage="1"/>
  </sheetPr>
  <dimension ref="A1:R6"/>
  <sheetViews>
    <sheetView workbookViewId="0">
      <selection activeCell="D14" sqref="D1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15" width="9.140625" style="1"/>
    <col min="16" max="16" width="0" style="1" hidden="1" customWidth="1"/>
    <col min="17" max="17" width="11.42578125" style="1" hidden="1" customWidth="1"/>
    <col min="18" max="16384" width="9.140625" style="1"/>
  </cols>
  <sheetData>
    <row r="1" spans="1:17" ht="71.25" customHeight="1" x14ac:dyDescent="0.3">
      <c r="A1" s="24" t="s">
        <v>54</v>
      </c>
      <c r="B1" s="25"/>
      <c r="C1" s="25"/>
      <c r="D1" s="25"/>
      <c r="E1" s="25"/>
      <c r="F1" s="25"/>
      <c r="G1" s="25"/>
      <c r="P1" s="1" t="s">
        <v>10</v>
      </c>
      <c r="Q1" s="1" t="s">
        <v>5</v>
      </c>
    </row>
    <row r="2" spans="1:17" x14ac:dyDescent="0.25">
      <c r="A2" s="3"/>
      <c r="B2" s="3"/>
      <c r="C2" s="12"/>
      <c r="D2" s="12"/>
      <c r="E2" s="12"/>
      <c r="F2" s="12"/>
      <c r="G2" s="12"/>
      <c r="P2" s="1" t="s">
        <v>19</v>
      </c>
      <c r="Q2" s="1" t="s">
        <v>21</v>
      </c>
    </row>
    <row r="3" spans="1:17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27"/>
      <c r="Q3" s="1" t="s">
        <v>20</v>
      </c>
    </row>
    <row r="4" spans="1:17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</row>
    <row r="5" spans="1:17" x14ac:dyDescent="0.25">
      <c r="A5" s="3">
        <v>1</v>
      </c>
      <c r="B5" s="7">
        <v>3995</v>
      </c>
      <c r="C5" s="20">
        <v>45786</v>
      </c>
      <c r="D5" s="7" t="s">
        <v>61</v>
      </c>
      <c r="E5" s="7" t="s">
        <v>62</v>
      </c>
      <c r="F5" s="7" t="s">
        <v>45</v>
      </c>
      <c r="G5" s="8" t="s">
        <v>38</v>
      </c>
    </row>
    <row r="6" spans="1:17" x14ac:dyDescent="0.25">
      <c r="A6" s="3">
        <v>2</v>
      </c>
      <c r="B6" s="7">
        <v>4069</v>
      </c>
      <c r="C6" s="20">
        <v>45789</v>
      </c>
      <c r="D6" s="7" t="s">
        <v>63</v>
      </c>
      <c r="E6" s="7" t="s">
        <v>63</v>
      </c>
      <c r="F6" s="7" t="s">
        <v>45</v>
      </c>
      <c r="G6" s="8" t="s">
        <v>38</v>
      </c>
    </row>
  </sheetData>
  <mergeCells count="2">
    <mergeCell ref="A1:G1"/>
    <mergeCell ref="A3:G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M10"/>
  <sheetViews>
    <sheetView workbookViewId="0">
      <pane xSplit="7" ySplit="4" topLeftCell="Q5" activePane="bottomRight" state="frozen"/>
      <selection pane="topRight" activeCell="H1" sqref="H1"/>
      <selection pane="bottomLeft" activeCell="A5" sqref="A5"/>
      <selection pane="bottomRight" activeCell="Z16" sqref="Z16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55.5" customHeight="1" x14ac:dyDescent="0.3">
      <c r="A1" s="24" t="s">
        <v>55</v>
      </c>
      <c r="B1" s="25"/>
      <c r="C1" s="25"/>
      <c r="D1" s="25"/>
      <c r="E1" s="25"/>
      <c r="F1" s="25"/>
      <c r="G1" s="2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3811</v>
      </c>
      <c r="C5" s="20">
        <v>45784</v>
      </c>
      <c r="D5" s="7" t="s">
        <v>35</v>
      </c>
      <c r="E5" s="7" t="s">
        <v>36</v>
      </c>
      <c r="F5" s="7" t="s">
        <v>37</v>
      </c>
      <c r="G5" s="8" t="s">
        <v>38</v>
      </c>
      <c r="H5" s="6" t="s">
        <v>10</v>
      </c>
      <c r="I5" s="6">
        <v>8.86</v>
      </c>
      <c r="J5" s="6">
        <f t="shared" ref="J5:J10" si="0">I5*110</f>
        <v>974.59999999999991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/>
      <c r="R5" s="6">
        <f t="shared" ref="R5:R10" si="1">IF(Q5="ΝΑΙ",150,0)</f>
        <v>0</v>
      </c>
      <c r="S5" s="3" t="s">
        <v>5</v>
      </c>
      <c r="T5" s="3">
        <f t="shared" ref="T5:T10" si="2">IF(S5="ΑΡΙΣΤΗ",100,IF(S5="ΠΟΛΥ ΚΑΛΗ",50,IF(S5="ΚΑΛΗ",30,)))</f>
        <v>100</v>
      </c>
      <c r="U5" s="3" t="s">
        <v>5</v>
      </c>
      <c r="V5" s="3">
        <f t="shared" ref="V5:V10" si="3">IF(U5="ΑΡΙΣΤΗ",100,IF(U5="ΠΟΛΥ ΚΑΛΗ",50,IF(U5="ΚΑΛΗ",30,)))</f>
        <v>100</v>
      </c>
      <c r="W5" s="3" t="s">
        <v>20</v>
      </c>
      <c r="X5" s="3">
        <f t="shared" ref="X5:X10" si="4">IF(W5="ΑΡΙΣΤΗ",100,IF(W5="ΠΟΛΥ ΚΑΛΗ",50,IF(W5="ΚΑΛΗ",30,)))</f>
        <v>30</v>
      </c>
      <c r="Y5" s="3"/>
      <c r="Z5" s="3">
        <f t="shared" ref="Z5:Z10" si="5">IF(Y5="ΝΑΙ",100,0)</f>
        <v>0</v>
      </c>
      <c r="AA5" s="3">
        <v>84</v>
      </c>
      <c r="AB5" s="12">
        <f t="shared" ref="AB5:AB10" si="6">AA5*7</f>
        <v>588</v>
      </c>
      <c r="AC5" s="21">
        <f t="shared" ref="AC5:AC10" si="7">J5+R5+T5+V5+X5+Z5+AB5</f>
        <v>1792.6</v>
      </c>
    </row>
    <row r="6" spans="1:39" x14ac:dyDescent="0.25">
      <c r="A6" s="3">
        <v>2</v>
      </c>
      <c r="B6" s="7">
        <v>3828</v>
      </c>
      <c r="C6" s="20">
        <v>45784</v>
      </c>
      <c r="D6" s="7" t="s">
        <v>39</v>
      </c>
      <c r="E6" s="7" t="s">
        <v>40</v>
      </c>
      <c r="F6" s="7" t="s">
        <v>41</v>
      </c>
      <c r="G6" s="8" t="s">
        <v>42</v>
      </c>
      <c r="H6" s="6" t="s">
        <v>10</v>
      </c>
      <c r="I6" s="6">
        <v>6.26</v>
      </c>
      <c r="J6" s="6">
        <f t="shared" si="0"/>
        <v>688.6</v>
      </c>
      <c r="K6" s="6" t="s">
        <v>10</v>
      </c>
      <c r="L6" s="3" t="s">
        <v>10</v>
      </c>
      <c r="M6" s="3" t="s">
        <v>10</v>
      </c>
      <c r="N6" s="3" t="s">
        <v>10</v>
      </c>
      <c r="O6" s="4" t="s">
        <v>10</v>
      </c>
      <c r="P6" s="15" t="str">
        <f>IF(AND(H6="ΝΑΙ",L6="ΝΑΙ",M6="ΝΑΙ",N6="ΝΑΙ",K6="ΝΑΙ"),"ΟΚ","ΑΠΟΡΡΙΠΤΕΤΑΙ")</f>
        <v>ΟΚ</v>
      </c>
      <c r="Q6" s="5" t="s">
        <v>10</v>
      </c>
      <c r="R6" s="6">
        <f t="shared" si="1"/>
        <v>150</v>
      </c>
      <c r="S6" s="3" t="s">
        <v>5</v>
      </c>
      <c r="T6" s="3">
        <f t="shared" si="2"/>
        <v>100</v>
      </c>
      <c r="U6" s="3" t="s">
        <v>5</v>
      </c>
      <c r="V6" s="3">
        <f t="shared" si="3"/>
        <v>100</v>
      </c>
      <c r="W6" s="3"/>
      <c r="X6" s="3">
        <f t="shared" si="4"/>
        <v>0</v>
      </c>
      <c r="Y6" s="3" t="s">
        <v>10</v>
      </c>
      <c r="Z6" s="3">
        <f t="shared" si="5"/>
        <v>100</v>
      </c>
      <c r="AA6" s="3">
        <v>84</v>
      </c>
      <c r="AB6" s="12">
        <f t="shared" si="6"/>
        <v>588</v>
      </c>
      <c r="AC6" s="21">
        <f t="shared" si="7"/>
        <v>1726.6</v>
      </c>
    </row>
    <row r="7" spans="1:39" ht="30" x14ac:dyDescent="0.25">
      <c r="A7" s="3">
        <v>3</v>
      </c>
      <c r="B7" s="7">
        <v>3733</v>
      </c>
      <c r="C7" s="20">
        <v>45783</v>
      </c>
      <c r="D7" s="7" t="s">
        <v>31</v>
      </c>
      <c r="E7" s="7" t="s">
        <v>32</v>
      </c>
      <c r="F7" s="7" t="s">
        <v>33</v>
      </c>
      <c r="G7" s="8" t="s">
        <v>34</v>
      </c>
      <c r="H7" s="6" t="s">
        <v>10</v>
      </c>
      <c r="I7" s="6">
        <v>6.97</v>
      </c>
      <c r="J7" s="6">
        <f t="shared" si="0"/>
        <v>766.69999999999993</v>
      </c>
      <c r="K7" s="6" t="s">
        <v>10</v>
      </c>
      <c r="L7" s="3" t="s">
        <v>10</v>
      </c>
      <c r="M7" s="3" t="s">
        <v>10</v>
      </c>
      <c r="N7" s="3" t="s">
        <v>10</v>
      </c>
      <c r="O7" s="4"/>
      <c r="P7" s="15" t="str">
        <f>IF(AND(H7="ΝΑΙ",L7="ΝΑΙ",M7="ΝΑΙ",N7="ΝΑΙ",K7="ΝΑΙ"),"ΟΚ","ΑΠΟΡΡΙΠΤΕΤΑΙ")</f>
        <v>ΟΚ</v>
      </c>
      <c r="Q7" s="5" t="s">
        <v>10</v>
      </c>
      <c r="R7" s="6">
        <f t="shared" si="1"/>
        <v>150</v>
      </c>
      <c r="S7" s="3" t="s">
        <v>20</v>
      </c>
      <c r="T7" s="3">
        <f t="shared" si="2"/>
        <v>30</v>
      </c>
      <c r="U7" s="3" t="s">
        <v>5</v>
      </c>
      <c r="V7" s="3">
        <f t="shared" si="3"/>
        <v>100</v>
      </c>
      <c r="W7" s="3"/>
      <c r="X7" s="3">
        <f t="shared" si="4"/>
        <v>0</v>
      </c>
      <c r="Y7" s="3"/>
      <c r="Z7" s="3">
        <f t="shared" si="5"/>
        <v>0</v>
      </c>
      <c r="AA7" s="3">
        <v>84</v>
      </c>
      <c r="AB7" s="12">
        <f t="shared" si="6"/>
        <v>588</v>
      </c>
      <c r="AC7" s="21">
        <f t="shared" si="7"/>
        <v>1634.6999999999998</v>
      </c>
    </row>
    <row r="8" spans="1:39" x14ac:dyDescent="0.25">
      <c r="A8" s="3">
        <v>4</v>
      </c>
      <c r="B8" s="7">
        <v>3832</v>
      </c>
      <c r="C8" s="20">
        <v>45784</v>
      </c>
      <c r="D8" s="7" t="s">
        <v>43</v>
      </c>
      <c r="E8" s="7" t="s">
        <v>44</v>
      </c>
      <c r="F8" s="7" t="s">
        <v>45</v>
      </c>
      <c r="G8" s="8" t="s">
        <v>46</v>
      </c>
      <c r="H8" s="6" t="s">
        <v>10</v>
      </c>
      <c r="I8" s="6">
        <v>6.53</v>
      </c>
      <c r="J8" s="6">
        <f t="shared" si="0"/>
        <v>718.30000000000007</v>
      </c>
      <c r="K8" s="6" t="s">
        <v>10</v>
      </c>
      <c r="L8" s="3"/>
      <c r="M8" s="3"/>
      <c r="N8" s="3" t="s">
        <v>10</v>
      </c>
      <c r="O8" s="4"/>
      <c r="P8" s="15" t="s">
        <v>30</v>
      </c>
      <c r="Q8" s="5"/>
      <c r="R8" s="6">
        <f t="shared" si="1"/>
        <v>0</v>
      </c>
      <c r="S8" s="3"/>
      <c r="T8" s="3">
        <f t="shared" si="2"/>
        <v>0</v>
      </c>
      <c r="U8" s="3" t="s">
        <v>5</v>
      </c>
      <c r="V8" s="3">
        <f t="shared" si="3"/>
        <v>100</v>
      </c>
      <c r="W8" s="3"/>
      <c r="X8" s="3">
        <f t="shared" si="4"/>
        <v>0</v>
      </c>
      <c r="Y8" s="3"/>
      <c r="Z8" s="3">
        <f t="shared" si="5"/>
        <v>0</v>
      </c>
      <c r="AA8" s="3">
        <v>84</v>
      </c>
      <c r="AB8" s="12">
        <f t="shared" si="6"/>
        <v>588</v>
      </c>
      <c r="AC8" s="21">
        <f t="shared" si="7"/>
        <v>1406.3000000000002</v>
      </c>
    </row>
    <row r="9" spans="1:39" ht="58.5" customHeight="1" x14ac:dyDescent="0.25">
      <c r="A9" s="3">
        <v>5</v>
      </c>
      <c r="B9" s="7">
        <v>4002</v>
      </c>
      <c r="C9" s="20">
        <v>45786</v>
      </c>
      <c r="D9" s="7" t="s">
        <v>48</v>
      </c>
      <c r="E9" s="7" t="s">
        <v>47</v>
      </c>
      <c r="F9" s="7" t="s">
        <v>45</v>
      </c>
      <c r="G9" s="8" t="s">
        <v>38</v>
      </c>
      <c r="H9" s="6" t="s">
        <v>10</v>
      </c>
      <c r="I9" s="6">
        <v>6.5</v>
      </c>
      <c r="J9" s="6">
        <f t="shared" si="0"/>
        <v>715</v>
      </c>
      <c r="K9" s="6" t="s">
        <v>10</v>
      </c>
      <c r="L9" s="3" t="s">
        <v>19</v>
      </c>
      <c r="M9" s="3" t="s">
        <v>19</v>
      </c>
      <c r="N9" s="3" t="s">
        <v>10</v>
      </c>
      <c r="O9" s="4" t="s">
        <v>10</v>
      </c>
      <c r="P9" s="15" t="s">
        <v>30</v>
      </c>
      <c r="Q9" s="5" t="s">
        <v>10</v>
      </c>
      <c r="R9" s="6">
        <f t="shared" si="1"/>
        <v>150</v>
      </c>
      <c r="S9" s="3" t="s">
        <v>5</v>
      </c>
      <c r="T9" s="3">
        <f t="shared" si="2"/>
        <v>100</v>
      </c>
      <c r="U9" s="3"/>
      <c r="V9" s="3">
        <f t="shared" si="3"/>
        <v>0</v>
      </c>
      <c r="W9" s="3"/>
      <c r="X9" s="3">
        <f t="shared" si="4"/>
        <v>0</v>
      </c>
      <c r="Y9" s="3"/>
      <c r="Z9" s="3">
        <f t="shared" si="5"/>
        <v>0</v>
      </c>
      <c r="AA9" s="3">
        <v>25</v>
      </c>
      <c r="AB9" s="12">
        <f t="shared" si="6"/>
        <v>175</v>
      </c>
      <c r="AC9" s="21">
        <f t="shared" si="7"/>
        <v>1140</v>
      </c>
    </row>
    <row r="10" spans="1:39" ht="45" x14ac:dyDescent="0.25">
      <c r="A10" s="3">
        <v>6</v>
      </c>
      <c r="B10" s="7">
        <v>4125</v>
      </c>
      <c r="C10" s="20" t="s">
        <v>52</v>
      </c>
      <c r="D10" s="7" t="s">
        <v>49</v>
      </c>
      <c r="E10" s="7" t="s">
        <v>50</v>
      </c>
      <c r="F10" s="7" t="s">
        <v>53</v>
      </c>
      <c r="G10" s="8" t="s">
        <v>51</v>
      </c>
      <c r="H10" s="6" t="s">
        <v>10</v>
      </c>
      <c r="I10" s="6">
        <v>5</v>
      </c>
      <c r="J10" s="6">
        <f t="shared" si="0"/>
        <v>550</v>
      </c>
      <c r="K10" s="6" t="s">
        <v>10</v>
      </c>
      <c r="L10" s="3" t="s">
        <v>10</v>
      </c>
      <c r="M10" s="3" t="s">
        <v>10</v>
      </c>
      <c r="N10" s="3" t="s">
        <v>10</v>
      </c>
      <c r="O10" s="4" t="s">
        <v>10</v>
      </c>
      <c r="P10" s="15" t="str">
        <f>IF(AND(H10="ΝΑΙ",L10="ΝΑΙ",M10="ΝΑΙ",N10="ΝΑΙ",K10="ΝΑΙ"),"ΟΚ","ΑΠΟΡΡΙΠΤΕΤΑΙ")</f>
        <v>ΟΚ</v>
      </c>
      <c r="Q10" s="5"/>
      <c r="R10" s="6">
        <f t="shared" si="1"/>
        <v>0</v>
      </c>
      <c r="S10" s="3"/>
      <c r="T10" s="3">
        <f t="shared" si="2"/>
        <v>0</v>
      </c>
      <c r="U10" s="3"/>
      <c r="V10" s="3">
        <f t="shared" si="3"/>
        <v>0</v>
      </c>
      <c r="W10" s="3"/>
      <c r="X10" s="3">
        <f t="shared" si="4"/>
        <v>0</v>
      </c>
      <c r="Y10" s="3"/>
      <c r="Z10" s="3">
        <f t="shared" si="5"/>
        <v>0</v>
      </c>
      <c r="AA10" s="3">
        <v>84</v>
      </c>
      <c r="AB10" s="12">
        <f t="shared" si="6"/>
        <v>588</v>
      </c>
      <c r="AC10" s="21">
        <f t="shared" si="7"/>
        <v>1138</v>
      </c>
    </row>
  </sheetData>
  <sortState xmlns:xlrd2="http://schemas.microsoft.com/office/spreadsheetml/2017/richdata2" ref="A5:AC10">
    <sortCondition descending="1" ref="AC5:AC10"/>
  </sortState>
  <mergeCells count="4">
    <mergeCell ref="H3:O3"/>
    <mergeCell ref="Q3:AB3"/>
    <mergeCell ref="A3:G3"/>
    <mergeCell ref="A1:G1"/>
  </mergeCells>
  <dataValidations count="3">
    <dataValidation type="list" allowBlank="1" showInputMessage="1" showErrorMessage="1" sqref="Q9 K5:O10 Y5:Y10 H5:H10" xr:uid="{0D6810AB-3202-44D3-9FC7-02768F94291C}">
      <formula1>$AL$1:$AL$2</formula1>
    </dataValidation>
    <dataValidation type="whole" allowBlank="1" showInputMessage="1" showErrorMessage="1" errorTitle="ΠΡΟΣΟΧΗ!" error="ΕΩΣ 84 ΜΗΝΕΣ" sqref="AA5:AA10" xr:uid="{42CA42AF-A18B-4E10-B2F3-1FC2081DFDB6}">
      <formula1>1</formula1>
      <formula2>84</formula2>
    </dataValidation>
    <dataValidation type="list" allowBlank="1" showInputMessage="1" showErrorMessage="1" sqref="W5:W10 S5:S10 U5:U10" xr:uid="{9A172460-A7FC-4559-8E6C-97BF7FCC0889}">
      <formula1>$AM$1:$AM$3</formula1>
    </dataValidation>
  </dataValidation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384A-A984-4400-BD29-476E1B4536AE}">
  <sheetPr>
    <pageSetUpPr fitToPage="1"/>
  </sheetPr>
  <dimension ref="A1:AN6"/>
  <sheetViews>
    <sheetView topLeftCell="I1" workbookViewId="0">
      <selection activeCell="Z7" sqref="Z7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3" t="s">
        <v>56</v>
      </c>
      <c r="B1" s="33"/>
      <c r="C1" s="33"/>
      <c r="D1" s="33"/>
      <c r="E1" s="33"/>
      <c r="F1" s="33"/>
      <c r="G1" s="33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3811</v>
      </c>
      <c r="C5" s="20">
        <v>45784</v>
      </c>
      <c r="D5" s="7" t="s">
        <v>35</v>
      </c>
      <c r="E5" s="7" t="s">
        <v>36</v>
      </c>
      <c r="F5" s="7" t="s">
        <v>37</v>
      </c>
      <c r="G5" s="8" t="s">
        <v>38</v>
      </c>
      <c r="H5" s="6" t="s">
        <v>10</v>
      </c>
      <c r="I5" s="6">
        <v>8.86</v>
      </c>
      <c r="J5" s="6">
        <f>I5*110</f>
        <v>974.59999999999991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5</v>
      </c>
      <c r="T5" s="3">
        <f>IF(S5="ΑΡΙΣΤΗ",100,IF(S5="ΠΟΛΥ ΚΑΛΗ",50,IF(S5="ΚΑΛΗ",30,)))</f>
        <v>100</v>
      </c>
      <c r="U5" s="3" t="s">
        <v>5</v>
      </c>
      <c r="V5" s="3">
        <f>IF(U5="ΑΡΙΣΤΗ",100,IF(U5="ΠΟΛΥ ΚΑΛΗ",50,IF(U5="ΚΑΛΗ",30,)))</f>
        <v>100</v>
      </c>
      <c r="W5" s="3" t="s">
        <v>20</v>
      </c>
      <c r="X5" s="3">
        <f>IF(W5="ΑΡΙΣΤΗ",100,IF(W5="ΠΟΛΥ ΚΑΛΗ",50,IF(W5="ΚΑΛΗ",30,)))</f>
        <v>30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1792.6</v>
      </c>
    </row>
    <row r="6" spans="1:39" ht="58.5" customHeight="1" x14ac:dyDescent="0.25">
      <c r="A6" s="3">
        <v>2</v>
      </c>
      <c r="B6" s="7">
        <v>4002</v>
      </c>
      <c r="C6" s="20">
        <v>45786</v>
      </c>
      <c r="D6" s="7" t="s">
        <v>48</v>
      </c>
      <c r="E6" s="7" t="s">
        <v>47</v>
      </c>
      <c r="F6" s="7" t="s">
        <v>45</v>
      </c>
      <c r="G6" s="8" t="s">
        <v>38</v>
      </c>
      <c r="H6" s="6" t="s">
        <v>10</v>
      </c>
      <c r="I6" s="6">
        <v>6.5</v>
      </c>
      <c r="J6" s="6">
        <f>I6*110</f>
        <v>715</v>
      </c>
      <c r="K6" s="6" t="s">
        <v>10</v>
      </c>
      <c r="L6" s="3" t="s">
        <v>19</v>
      </c>
      <c r="M6" s="3" t="s">
        <v>19</v>
      </c>
      <c r="N6" s="3" t="s">
        <v>10</v>
      </c>
      <c r="O6" s="4" t="s">
        <v>10</v>
      </c>
      <c r="P6" s="15" t="s">
        <v>30</v>
      </c>
      <c r="Q6" s="5" t="s">
        <v>10</v>
      </c>
      <c r="R6" s="6">
        <f>IF(Q6="ΝΑΙ",150,0)</f>
        <v>150</v>
      </c>
      <c r="S6" s="3" t="s">
        <v>5</v>
      </c>
      <c r="T6" s="3">
        <f>IF(S6="ΑΡΙΣΤΗ",100,IF(S6="ΠΟΛΥ ΚΑΛΗ",50,IF(S6="ΚΑΛΗ",30,)))</f>
        <v>100</v>
      </c>
      <c r="U6" s="3"/>
      <c r="V6" s="3">
        <f>IF(U6="ΑΡΙΣΤΗ",100,IF(U6="ΠΟΛΥ ΚΑΛΗ",50,IF(U6="ΚΑΛΗ",30,)))</f>
        <v>0</v>
      </c>
      <c r="W6" s="3"/>
      <c r="X6" s="3">
        <f>IF(W6="ΑΡΙΣΤΗ",100,IF(W6="ΠΟΛΥ ΚΑΛΗ",50,IF(W6="ΚΑΛΗ",30,)))</f>
        <v>0</v>
      </c>
      <c r="Y6" s="3"/>
      <c r="Z6" s="3">
        <f>IF(Y6="ΝΑΙ",100,0)</f>
        <v>0</v>
      </c>
      <c r="AA6" s="3">
        <v>25</v>
      </c>
      <c r="AB6" s="12">
        <f>AA6*7</f>
        <v>175</v>
      </c>
      <c r="AC6" s="21">
        <f>J6+R6+T6+V6+X6+Z6+AB6</f>
        <v>1140</v>
      </c>
    </row>
  </sheetData>
  <mergeCells count="4">
    <mergeCell ref="Q3:AB3"/>
    <mergeCell ref="A1:G1"/>
    <mergeCell ref="A3:G3"/>
    <mergeCell ref="H3:O3"/>
  </mergeCells>
  <dataValidations count="3">
    <dataValidation type="list" allowBlank="1" showInputMessage="1" showErrorMessage="1" sqref="Q6 K5:O6 Y5:Y6 H5:H6" xr:uid="{2AAEDA77-C8BF-4203-A65F-1786C6F7B0F1}">
      <formula1>$AL$1:$AL$2</formula1>
    </dataValidation>
    <dataValidation type="list" allowBlank="1" showInputMessage="1" showErrorMessage="1" sqref="W5:W6 S5:S6 U5:U6" xr:uid="{1F36FC40-F511-460D-BEB4-2596BC41BDB0}">
      <formula1>$AM$1:$AM$3</formula1>
    </dataValidation>
    <dataValidation type="whole" allowBlank="1" showInputMessage="1" showErrorMessage="1" errorTitle="ΠΡΟΣΟΧΗ!" error="ΕΩΣ 84 ΜΗΝΕΣ" sqref="AA5:AA6" xr:uid="{DFC0529E-E41D-44AF-9590-02F2A43E7D99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E78F-082E-46A4-9F35-D451CCF5A42E}">
  <sheetPr>
    <pageSetUpPr fitToPage="1"/>
  </sheetPr>
  <dimension ref="A1:AM5"/>
  <sheetViews>
    <sheetView topLeftCell="I1" workbookViewId="0">
      <selection activeCell="Y18" sqref="Y18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3" t="s">
        <v>57</v>
      </c>
      <c r="B1" s="33"/>
      <c r="C1" s="33"/>
      <c r="D1" s="33"/>
      <c r="E1" s="33"/>
      <c r="F1" s="33"/>
      <c r="G1" s="33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3828</v>
      </c>
      <c r="C5" s="20">
        <v>45784</v>
      </c>
      <c r="D5" s="7" t="s">
        <v>39</v>
      </c>
      <c r="E5" s="7" t="s">
        <v>40</v>
      </c>
      <c r="F5" s="7" t="s">
        <v>41</v>
      </c>
      <c r="G5" s="8" t="s">
        <v>42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 t="s">
        <v>10</v>
      </c>
      <c r="R5" s="6">
        <f>IF(Q5="ΝΑΙ",150,0)</f>
        <v>150</v>
      </c>
      <c r="S5" s="3" t="s">
        <v>5</v>
      </c>
      <c r="T5" s="3">
        <f>IF(S5="ΑΡΙΣΤΗ",100,IF(S5="ΠΟΛΥ ΚΑΛΗ",50,IF(S5="ΚΑΛΗ",30,)))</f>
        <v>100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1726.6</v>
      </c>
    </row>
  </sheetData>
  <mergeCells count="4">
    <mergeCell ref="Q3:AB3"/>
    <mergeCell ref="A1:G1"/>
    <mergeCell ref="A3:G3"/>
    <mergeCell ref="H3:O3"/>
  </mergeCells>
  <dataValidations count="3">
    <dataValidation type="list" allowBlank="1" showInputMessage="1" showErrorMessage="1" sqref="H5 K5:O5 Y5" xr:uid="{06FCC469-D0FD-4AF2-8300-1C5F95744976}">
      <formula1>$AL$1:$AL$2</formula1>
    </dataValidation>
    <dataValidation type="whole" allowBlank="1" showInputMessage="1" showErrorMessage="1" errorTitle="ΠΡΟΣΟΧΗ!" error="ΕΩΣ 84 ΜΗΝΕΣ" sqref="AA5" xr:uid="{C306EF4C-F7DE-49DD-9729-9C5FBB4C565F}">
      <formula1>1</formula1>
      <formula2>84</formula2>
    </dataValidation>
    <dataValidation type="list" allowBlank="1" showInputMessage="1" showErrorMessage="1" sqref="S5 U5 W5" xr:uid="{BFC86B45-6C4E-4CA6-A7EE-C2F76FFE96C6}">
      <formula1>$AM$1:$AM$3</formula1>
    </dataValidation>
  </dataValidation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A844-6C07-4899-AAAC-98045C16D1B3}">
  <sheetPr>
    <pageSetUpPr fitToPage="1"/>
  </sheetPr>
  <dimension ref="A1:AN5"/>
  <sheetViews>
    <sheetView topLeftCell="H1" workbookViewId="0">
      <selection activeCell="W21" sqref="W21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3" t="s">
        <v>58</v>
      </c>
      <c r="B1" s="33"/>
      <c r="C1" s="33"/>
      <c r="D1" s="33"/>
      <c r="E1" s="33"/>
      <c r="F1" s="33"/>
      <c r="G1" s="33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ht="30" x14ac:dyDescent="0.25">
      <c r="A5" s="3">
        <v>1</v>
      </c>
      <c r="B5" s="7">
        <v>3733</v>
      </c>
      <c r="C5" s="20">
        <v>45783</v>
      </c>
      <c r="D5" s="7" t="s">
        <v>31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6.97</v>
      </c>
      <c r="J5" s="6">
        <f>I5*110</f>
        <v>766.69999999999993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 t="s">
        <v>10</v>
      </c>
      <c r="R5" s="6">
        <f>IF(Q5="ΝΑΙ",150,0)</f>
        <v>150</v>
      </c>
      <c r="S5" s="3" t="s">
        <v>20</v>
      </c>
      <c r="T5" s="3">
        <f>IF(S5="ΑΡΙΣΤΗ",100,IF(S5="ΠΟΛΥ ΚΑΛΗ",50,IF(S5="ΚΑΛΗ",30,)))</f>
        <v>30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1634.6999999999998</v>
      </c>
    </row>
  </sheetData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H5 Y5" xr:uid="{86F58BA7-71EE-4889-8BD1-6E06741FD26C}">
      <formula1>$AL$1:$AL$2</formula1>
    </dataValidation>
    <dataValidation type="list" allowBlank="1" showInputMessage="1" showErrorMessage="1" sqref="U5 S5 W5" xr:uid="{5D8C17EB-CB4B-48D1-96E9-5507752AFA79}">
      <formula1>$AM$1:$AM$3</formula1>
    </dataValidation>
    <dataValidation type="whole" allowBlank="1" showInputMessage="1" showErrorMessage="1" errorTitle="ΠΡΟΣΟΧΗ!" error="ΕΩΣ 84 ΜΗΝΕΣ" sqref="AA5" xr:uid="{AE34ACFF-FC29-46CD-866E-9855B049AEF9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12F9-68BB-4576-8F89-F7EAA0364A60}">
  <sheetPr>
    <pageSetUpPr fitToPage="1"/>
  </sheetPr>
  <dimension ref="A1:AN5"/>
  <sheetViews>
    <sheetView workbookViewId="0">
      <selection activeCell="A24" sqref="A2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3" t="s">
        <v>60</v>
      </c>
      <c r="B1" s="33"/>
      <c r="C1" s="33"/>
      <c r="D1" s="33"/>
      <c r="E1" s="33"/>
      <c r="F1" s="33"/>
      <c r="G1" s="33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3832</v>
      </c>
      <c r="C5" s="20">
        <v>45784</v>
      </c>
      <c r="D5" s="7" t="s">
        <v>43</v>
      </c>
      <c r="E5" s="7" t="s">
        <v>44</v>
      </c>
      <c r="F5" s="7" t="s">
        <v>45</v>
      </c>
      <c r="G5" s="8" t="s">
        <v>46</v>
      </c>
      <c r="H5" s="6" t="s">
        <v>10</v>
      </c>
      <c r="I5" s="6">
        <v>6.53</v>
      </c>
      <c r="J5" s="6">
        <f>I5*110</f>
        <v>718.30000000000007</v>
      </c>
      <c r="K5" s="6" t="s">
        <v>10</v>
      </c>
      <c r="L5" s="3"/>
      <c r="M5" s="3"/>
      <c r="N5" s="3" t="s">
        <v>10</v>
      </c>
      <c r="O5" s="4"/>
      <c r="P5" s="15" t="s">
        <v>30</v>
      </c>
      <c r="Q5" s="5"/>
      <c r="R5" s="6">
        <f>IF(Q5="ΝΑΙ",150,0)</f>
        <v>0</v>
      </c>
      <c r="S5" s="3"/>
      <c r="T5" s="3">
        <f>IF(S5="ΑΡΙΣΤΗ",100,IF(S5="ΠΟΛΥ ΚΑΛΗ",50,IF(S5="ΚΑΛΗ",30,)))</f>
        <v>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1406.3000000000002</v>
      </c>
    </row>
  </sheetData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H5 Y5" xr:uid="{ECA62320-5FDA-43F8-A7EC-694FDFAD477B}">
      <formula1>$AL$1:$AL$2</formula1>
    </dataValidation>
    <dataValidation type="list" allowBlank="1" showInputMessage="1" showErrorMessage="1" sqref="U5 S5 W5" xr:uid="{45BE4F2C-73D9-4F04-AA5C-3BD3A8CD85E2}">
      <formula1>$AM$1:$AM$3</formula1>
    </dataValidation>
    <dataValidation type="whole" allowBlank="1" showInputMessage="1" showErrorMessage="1" errorTitle="ΠΡΟΣΟΧΗ!" error="ΕΩΣ 84 ΜΗΝΕΣ" sqref="AA5" xr:uid="{3F9FA573-2848-4556-A355-1A7AD128BC35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4267-C617-400F-9701-A8AE67429945}">
  <sheetPr>
    <pageSetUpPr fitToPage="1"/>
  </sheetPr>
  <dimension ref="A1:AM5"/>
  <sheetViews>
    <sheetView tabSelected="1" topLeftCell="I1" workbookViewId="0">
      <selection activeCell="Q24" sqref="Q2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3" t="s">
        <v>59</v>
      </c>
      <c r="B1" s="33"/>
      <c r="C1" s="33"/>
      <c r="D1" s="33"/>
      <c r="E1" s="33"/>
      <c r="F1" s="33"/>
      <c r="G1" s="33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26" t="s">
        <v>13</v>
      </c>
      <c r="B3" s="27"/>
      <c r="C3" s="27"/>
      <c r="D3" s="27"/>
      <c r="E3" s="27"/>
      <c r="F3" s="27"/>
      <c r="G3" s="32"/>
      <c r="H3" s="28" t="s">
        <v>0</v>
      </c>
      <c r="I3" s="28"/>
      <c r="J3" s="28"/>
      <c r="K3" s="28"/>
      <c r="L3" s="29"/>
      <c r="M3" s="29"/>
      <c r="N3" s="29"/>
      <c r="O3" s="30"/>
      <c r="P3" s="14"/>
      <c r="Q3" s="31" t="s">
        <v>9</v>
      </c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ht="45" x14ac:dyDescent="0.25">
      <c r="A5" s="3">
        <v>1</v>
      </c>
      <c r="B5" s="7">
        <v>4125</v>
      </c>
      <c r="C5" s="20" t="s">
        <v>52</v>
      </c>
      <c r="D5" s="7" t="s">
        <v>49</v>
      </c>
      <c r="E5" s="7" t="s">
        <v>50</v>
      </c>
      <c r="F5" s="7" t="s">
        <v>53</v>
      </c>
      <c r="G5" s="8" t="s">
        <v>51</v>
      </c>
      <c r="H5" s="6" t="s">
        <v>10</v>
      </c>
      <c r="I5" s="6">
        <v>5</v>
      </c>
      <c r="J5" s="6">
        <f>I5*110</f>
        <v>550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/>
      <c r="T5" s="3">
        <f>IF(S5="ΑΡΙΣΤΗ",100,IF(S5="ΠΟΛΥ ΚΑΛΗ",50,IF(S5="ΚΑΛΗ",30,)))</f>
        <v>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1138</v>
      </c>
    </row>
  </sheetData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Y5 H5" xr:uid="{E81EDDD2-2AB5-482F-9A5D-DB8C39756CEE}">
      <formula1>$AL$1:$AL$2</formula1>
    </dataValidation>
    <dataValidation type="list" allowBlank="1" showInputMessage="1" showErrorMessage="1" sqref="S5 U5 W5" xr:uid="{02156145-CB32-400F-A44B-27AAF25DF560}">
      <formula1>$AM$1:$AM$3</formula1>
    </dataValidation>
    <dataValidation type="whole" allowBlank="1" showInputMessage="1" showErrorMessage="1" errorTitle="ΠΡΟΣΟΧΗ!" error="ΕΩΣ 84 ΜΗΝΕΣ" sqref="AA5" xr:uid="{51BC0A0D-B229-4D11-8750-7C598ED661A2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ΑΠΟΡΡΙΠΤΕΟΙ</vt:lpstr>
      <vt:lpstr>ΙΑΤΡΟΙ_ΚΑΤΑΤΑΞΗ</vt:lpstr>
      <vt:lpstr>ΑΜΥΓΔΑΛΕΖΑ</vt:lpstr>
      <vt:lpstr>ΤΑΥΡΟΣ</vt:lpstr>
      <vt:lpstr>ΚΟΡΙΝΘΟΣ</vt:lpstr>
      <vt:lpstr>ΞΑΝΘΗ</vt:lpstr>
      <vt:lpstr>ΟΡΕΣΤΙΑΔΑ</vt:lpstr>
      <vt:lpstr>ΙΑΤΡΟΙ_ΚΑΤΑΤΑΞΗ!Print_Area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Μαρία Φιλλιπουπολίτου</cp:lastModifiedBy>
  <cp:lastPrinted>2025-05-14T08:50:27Z</cp:lastPrinted>
  <dcterms:created xsi:type="dcterms:W3CDTF">2017-10-23T05:29:48Z</dcterms:created>
  <dcterms:modified xsi:type="dcterms:W3CDTF">2025-05-26T07:23:26Z</dcterms:modified>
</cp:coreProperties>
</file>