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ownloads\ΟΡΙΣΤΙΚΑ ΕΡΓΟΥ 5\"/>
    </mc:Choice>
  </mc:AlternateContent>
  <xr:revisionPtr revIDLastSave="0" documentId="13_ncr:1_{76095EEE-C83B-4709-B917-D1980B3E13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ΑΠΟΡΡΙΠΤΕΟΙ" sheetId="13" r:id="rId1"/>
    <sheet name="ΓΕΝΙΚΟΣ ΣΥΝΤΟΝΙΣΤΗΣ_ΚΑΤΑΤΑΞΗ" sheetId="12" r:id="rId2"/>
    <sheet name="ΓΕΝΙΚΟΣ ΣΥΝΤΟΝΙΣΤΗΣ_ΠΡΟΣΛΗΠΤΕΟΣ" sheetId="14" r:id="rId3"/>
  </sheets>
  <definedNames>
    <definedName name="_xlnm.Print_Area" localSheetId="1">'ΓΕΝΙΚΟΣ ΣΥΝΤΟΝΙΣΤΗΣ_ΚΑΤΑΤΑΞΗ'!$A$1:$Y$6</definedName>
  </definedNames>
  <calcPr calcId="191029"/>
</workbook>
</file>

<file path=xl/calcChain.xml><?xml version="1.0" encoding="utf-8"?>
<calcChain xmlns="http://schemas.openxmlformats.org/spreadsheetml/2006/main">
  <c r="V4" i="14" l="1"/>
  <c r="T4" i="14"/>
  <c r="R4" i="14"/>
  <c r="P4" i="14"/>
  <c r="N4" i="14"/>
  <c r="J4" i="14"/>
  <c r="H4" i="14"/>
  <c r="W4" i="14" s="1"/>
  <c r="Y4" i="14" s="1"/>
  <c r="V6" i="12"/>
  <c r="T6" i="12"/>
  <c r="R6" i="12"/>
  <c r="P6" i="12"/>
  <c r="N6" i="12"/>
  <c r="J6" i="12"/>
  <c r="H6" i="12"/>
  <c r="V4" i="12"/>
  <c r="T4" i="12"/>
  <c r="R4" i="12"/>
  <c r="P4" i="12"/>
  <c r="N4" i="12"/>
  <c r="J4" i="12"/>
  <c r="H4" i="12"/>
  <c r="V5" i="12"/>
  <c r="T5" i="12"/>
  <c r="R5" i="12"/>
  <c r="P5" i="12"/>
  <c r="N5" i="12"/>
  <c r="J5" i="12"/>
  <c r="H5" i="12"/>
  <c r="W6" i="12" l="1"/>
  <c r="Y6" i="12" s="1"/>
  <c r="W4" i="12"/>
  <c r="Y4" i="12" s="1"/>
  <c r="W5" i="12"/>
  <c r="Y5" i="12" s="1"/>
</calcChain>
</file>

<file path=xl/sharedStrings.xml><?xml version="1.0" encoding="utf-8"?>
<sst xmlns="http://schemas.openxmlformats.org/spreadsheetml/2006/main" count="112" uniqueCount="37">
  <si>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</si>
  <si>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</si>
  <si>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</si>
  <si>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</si>
  <si>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</si>
  <si>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</si>
  <si>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</si>
  <si>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</si>
  <si>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</si>
  <si>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</si>
  <si>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</si>
  <si>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</si>
  <si>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</si>
  <si>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</si>
  <si>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</si>
  <si>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</si>
  <si>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</si>
  <si>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</si>
  <si>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</si>
  <si>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</si>
  <si>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</si>
  <si>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</si>
  <si>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</si>
  <si>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ΣΥΝΕΝΤΕΥΞΗ</t>
  </si>
  <si>
    <t>ΣΥΝΟΛΟ</t>
  </si>
  <si>
    <t xml:space="preserve">ΕΜΠΕΙΡΙΑ ΤΟΥΛΑΧΙΣΤΟΝ ΔΥΟ (2) ΕΤΩΝ ΣΤΟ ΣΥΝΤΟΝΙΣΜΟ ΔΙΑΧΕΙΡΙΣΗΣ ΕΡΓΩΝ Ή/ΚΑΙ ΣΥΓΧΡ/ΝΩΝ ΠΡΟΓΡ/ΤΩΝ </t>
  </si>
  <si>
    <t xml:space="preserve">ΕΜΠΕΙΡΙΑ ΣΤΟ ΣΥΝΤΟΝΙΣΜΟ ΔΙΑΧΕΙΡΙΣΗΣ ΕΡΓΩΝ Ή/ΚΑΙ ΣΥΓΧΡ/ΝΩΝ ΠΡΟΓΡ/ΤΩΝ (έως 84 μήνες) </t>
  </si>
  <si>
    <t>ΑΙΤΙΟΛΟΓΙΑ ΑΠΟΡΡΙΨΗΣ</t>
  </si>
  <si>
    <t>ΟΥΔΕΝΙΩΤΗΣ</t>
  </si>
  <si>
    <t>ΝΕΚΤΑΡΙΟΣ</t>
  </si>
  <si>
    <t>ΚΑΠΗ</t>
  </si>
  <si>
    <t>ΜΑΡΙΑΝΝΑ</t>
  </si>
  <si>
    <t>ΜΑΚΡΗΣ</t>
  </si>
  <si>
    <t>ΛΕΩΝΙΔΑΣ</t>
  </si>
  <si>
    <t>ΕΡΓΟ 5 - ΠΕ ΔΙΟΙΚΗΤΙΚΟΥ/ΟΙΚΟΝΟΜΙΚΟΥ- ΓΕΝΙΚΟΣ ΣΥΝΤΟΝΙΣΤΗΣ
1. ΠΙΝΑΚΑΣ ΑΠΟΡΡΙΠΤΕΩΝ</t>
  </si>
  <si>
    <t>ΕΡΓΟ 5 - ΠΕ ΔΙΟΙΚΗΤΙΚΟΥ/ΟΙΚΟΝΟΜΙΚΟΥ - ΓΕΝΙΚΟΣ ΣΥΝΤΟΝΙΣΤΗΣ
2. ΠΙΝΑΚΑΣ ΚΑΤΑΤΑΞΗΣ</t>
  </si>
  <si>
    <t>ΕΡΓΟ 5 - ΠΕ ΔΙΟΙΚΗΤΙΚΟΥ/ΟΙΚΟΝΟΜΙΚΟΥ - ΓΕΝΙΚΟΣ ΣΥΝΤΟΝΙΣΤΗΣ
3. ΠΙΝΑΚΑΣ ΠΡΟΣΛΗΠΤΕΩΝ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</si>
</sst>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0" fillId="0" borderId="11" xfId="0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ABE3-750E-44E1-A4A8-0AABC5BF7BCF}">
  <sheetPr>
    <pageSetUpPr fitToPage="1"/>
  </sheetPr>
  <dimension ref="A1:Z4"/>
  <sheetViews>
    <sheetView workbookViewId="0">
      <selection activeCell="E20" sqref="E20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7" style="1" customWidth="1"/>
    <col min="5" max="5" width="21.42578125" style="1" customWidth="1"/>
    <col min="6" max="6" width="29" style="22" customWidth="1"/>
    <col min="7" max="7" width="11.28515625" style="1" customWidth="1"/>
    <col min="8" max="24" width="9.140625" style="1"/>
    <col min="25" max="25" width="0" style="1" hidden="1" customWidth="1"/>
    <col min="26" max="26" width="10.5703125" style="1" hidden="1" customWidth="1"/>
    <col min="27" max="16384" width="9.140625" style="1"/>
  </cols>
  <sheetData>
    <row r="1" spans="1:26" ht="39" customHeight="1" thickBot="1" x14ac:dyDescent="0.3">
      <c r="A1" s="29" t="s">
        <v>34</v>
      </c>
      <c r="B1" s="30"/>
      <c r="C1" s="30"/>
      <c r="D1" s="30"/>
      <c r="E1" s="30"/>
      <c r="F1" s="24"/>
      <c r="Y1" s="1" t="s">
        <v>10</v>
      </c>
      <c r="Z1" s="1" t="s">
        <v>5</v>
      </c>
    </row>
    <row r="2" spans="1:26" s="2" customFormat="1" ht="15.75" customHeight="1" x14ac:dyDescent="0.25">
      <c r="A2" s="31" t="s">
        <v>13</v>
      </c>
      <c r="B2" s="32"/>
      <c r="C2" s="32"/>
      <c r="D2" s="32"/>
      <c r="E2" s="32"/>
      <c r="F2" s="25"/>
      <c r="Y2" s="1" t="s">
        <v>19</v>
      </c>
      <c r="Z2" s="1" t="s">
        <v>21</v>
      </c>
    </row>
    <row r="3" spans="1:26" s="7" customFormat="1" ht="81" customHeight="1" x14ac:dyDescent="0.25">
      <c r="A3" s="3" t="s">
        <v>1</v>
      </c>
      <c r="B3" s="3" t="s">
        <v>16</v>
      </c>
      <c r="C3" s="8" t="s">
        <v>17</v>
      </c>
      <c r="D3" s="8" t="s">
        <v>14</v>
      </c>
      <c r="E3" s="8" t="s">
        <v>15</v>
      </c>
      <c r="F3" s="26" t="s">
        <v>27</v>
      </c>
      <c r="Z3" s="7" t="s">
        <v>20</v>
      </c>
    </row>
    <row r="4" spans="1:26" ht="48" customHeight="1" x14ac:dyDescent="0.25">
      <c r="A4" s="11"/>
      <c r="B4" s="3"/>
      <c r="C4" s="20"/>
      <c r="D4" s="11"/>
      <c r="E4" s="11"/>
      <c r="F4" s="21"/>
    </row>
  </sheetData>
  <mergeCells count="2">
    <mergeCell ref="A1:E1"/>
    <mergeCell ref="A2:E2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BEB6-CE91-4FD0-BD59-960EB1859D61}">
  <sheetPr>
    <pageSetUpPr fitToPage="1"/>
  </sheetPr>
  <dimension ref="A1:AS6"/>
  <sheetViews>
    <sheetView tabSelected="1" workbookViewId="0">
      <pane xSplit="5" ySplit="3" topLeftCell="W4" activePane="bottomRight" state="frozen"/>
      <selection pane="topRight" activeCell="F1" sqref="F1"/>
      <selection pane="bottomLeft" activeCell="A4" sqref="A4"/>
      <selection pane="bottomRight" activeCell="AO14" sqref="AO14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7" style="1" customWidth="1"/>
    <col min="5" max="5" width="21.42578125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23.7109375" style="1" customWidth="1"/>
    <col min="13" max="13" width="14.140625" style="1" customWidth="1"/>
    <col min="14" max="14" width="14.42578125" style="1" customWidth="1"/>
    <col min="15" max="15" width="16.710937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9.7109375" style="1" customWidth="1"/>
    <col min="20" max="20" width="7.28515625" style="1" customWidth="1"/>
    <col min="21" max="21" width="25.7109375" style="1" customWidth="1"/>
    <col min="22" max="22" width="8" style="1" customWidth="1"/>
    <col min="23" max="23" width="9.5703125" style="1" customWidth="1"/>
    <col min="24" max="24" width="14.85546875" style="1" customWidth="1"/>
    <col min="25" max="25" width="10.5703125" style="1" customWidth="1"/>
    <col min="26" max="26" width="11.28515625" style="1" customWidth="1"/>
    <col min="27" max="44" width="9.140625" style="1"/>
    <col min="45" max="45" width="10.5703125" style="1" bestFit="1" customWidth="1"/>
    <col min="46" max="16384" width="9.140625" style="1"/>
  </cols>
  <sheetData>
    <row r="1" spans="1:45" ht="66.75" customHeight="1" x14ac:dyDescent="0.25">
      <c r="A1" s="33" t="s">
        <v>35</v>
      </c>
      <c r="B1" s="34"/>
      <c r="C1" s="34"/>
      <c r="D1" s="34"/>
      <c r="E1" s="34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8"/>
      <c r="AR1" s="1" t="s">
        <v>10</v>
      </c>
      <c r="AS1" s="1" t="s">
        <v>5</v>
      </c>
    </row>
    <row r="2" spans="1:45" s="2" customFormat="1" ht="15.75" customHeight="1" x14ac:dyDescent="0.25">
      <c r="A2" s="35" t="s">
        <v>13</v>
      </c>
      <c r="B2" s="36"/>
      <c r="C2" s="36"/>
      <c r="D2" s="36"/>
      <c r="E2" s="37"/>
      <c r="F2" s="38" t="s">
        <v>0</v>
      </c>
      <c r="G2" s="38"/>
      <c r="H2" s="38"/>
      <c r="I2" s="39"/>
      <c r="J2" s="39"/>
      <c r="K2" s="39"/>
      <c r="L2" s="35"/>
      <c r="M2" s="40"/>
      <c r="N2" s="9"/>
      <c r="O2" s="41" t="s">
        <v>9</v>
      </c>
      <c r="P2" s="42"/>
      <c r="Q2" s="42"/>
      <c r="R2" s="42"/>
      <c r="S2" s="42"/>
      <c r="T2" s="42"/>
      <c r="U2" s="42"/>
      <c r="V2" s="38"/>
      <c r="W2" s="18"/>
      <c r="X2" s="19"/>
      <c r="Y2" s="19"/>
      <c r="AR2" s="1" t="s">
        <v>19</v>
      </c>
      <c r="AS2" s="1" t="s">
        <v>21</v>
      </c>
    </row>
    <row r="3" spans="1:45" s="7" customFormat="1" ht="81" customHeight="1" x14ac:dyDescent="0.25">
      <c r="A3" s="3" t="s">
        <v>1</v>
      </c>
      <c r="B3" s="3" t="s">
        <v>16</v>
      </c>
      <c r="C3" s="8" t="s">
        <v>17</v>
      </c>
      <c r="D3" s="8" t="s">
        <v>14</v>
      </c>
      <c r="E3" s="4" t="s">
        <v>15</v>
      </c>
      <c r="F3" s="6" t="s">
        <v>12</v>
      </c>
      <c r="G3" s="6" t="s">
        <v>22</v>
      </c>
      <c r="H3" s="3" t="s">
        <v>8</v>
      </c>
      <c r="I3" s="3" t="s">
        <v>4</v>
      </c>
      <c r="J3" s="3" t="s">
        <v>8</v>
      </c>
      <c r="K3" s="3" t="s">
        <v>11</v>
      </c>
      <c r="L3" s="3" t="s">
        <v>25</v>
      </c>
      <c r="M3" s="4" t="s">
        <v>2</v>
      </c>
      <c r="N3" s="10"/>
      <c r="O3" s="5" t="s">
        <v>3</v>
      </c>
      <c r="P3" s="6" t="s">
        <v>8</v>
      </c>
      <c r="Q3" s="3" t="s">
        <v>6</v>
      </c>
      <c r="R3" s="3" t="s">
        <v>8</v>
      </c>
      <c r="S3" s="3" t="s">
        <v>7</v>
      </c>
      <c r="T3" s="3" t="s">
        <v>8</v>
      </c>
      <c r="U3" s="3" t="s">
        <v>26</v>
      </c>
      <c r="V3" s="3" t="s">
        <v>8</v>
      </c>
      <c r="W3" s="17" t="s">
        <v>24</v>
      </c>
      <c r="X3" s="16" t="s">
        <v>23</v>
      </c>
      <c r="Y3" s="16" t="s">
        <v>18</v>
      </c>
      <c r="AS3" s="7" t="s">
        <v>20</v>
      </c>
    </row>
    <row r="4" spans="1:45" x14ac:dyDescent="0.25">
      <c r="A4" s="11">
        <v>1</v>
      </c>
      <c r="B4" s="3">
        <v>3743</v>
      </c>
      <c r="C4" s="20">
        <v>45783</v>
      </c>
      <c r="D4" s="3" t="s">
        <v>28</v>
      </c>
      <c r="E4" s="4" t="s">
        <v>29</v>
      </c>
      <c r="F4" s="14" t="s">
        <v>10</v>
      </c>
      <c r="G4" s="14">
        <v>6.06</v>
      </c>
      <c r="H4" s="14">
        <f>G4*110</f>
        <v>666.59999999999991</v>
      </c>
      <c r="I4" s="11" t="s">
        <v>5</v>
      </c>
      <c r="J4" s="11">
        <f>IF(I4="ΑΡΙΣΤΗ",100,IF(I4="ΠΟΛΥ ΚΑΛΗ",50,IF(I4="ΚΑΛΗ",30,)))</f>
        <v>100</v>
      </c>
      <c r="K4" s="11" t="s">
        <v>10</v>
      </c>
      <c r="L4" s="12" t="s">
        <v>10</v>
      </c>
      <c r="M4" s="13" t="s">
        <v>10</v>
      </c>
      <c r="N4" s="23" t="str">
        <f>IF(AND(F4="ΝΑΙ",IF(OR(I4="ΑΡΙΣΤΗ",I4="ΠΟΛΥ ΚΑΛΗ",I4="ΚΑΛΗ"),IF(K4="ΝΑΙ",L4="ΝΑΙ"))),"ΟΚ","ΑΠΟΡΡΙΠΤΕΤΑΙ")</f>
        <v>ΟΚ</v>
      </c>
      <c r="O4" s="14" t="s">
        <v>10</v>
      </c>
      <c r="P4" s="14">
        <f>IF(O4="ΝΑΙ",150,0)</f>
        <v>150</v>
      </c>
      <c r="Q4" s="11" t="s">
        <v>20</v>
      </c>
      <c r="R4" s="11">
        <f>IF(Q4="ΑΡΙΣΤΗ",100,IF(Q4="ΠΟΛΥ ΚΑΛΗ",50,IF(Q4="ΚΑΛΗ",30,)))</f>
        <v>30</v>
      </c>
      <c r="S4" s="11"/>
      <c r="T4" s="11">
        <f>IF(S4="ΑΡΙΣΤΗ",100,IF(S4="ΠΟΛΥ ΚΑΛΗ",50,IF(S4="ΚΑΛΗ",30,)))</f>
        <v>0</v>
      </c>
      <c r="U4" s="11">
        <v>84</v>
      </c>
      <c r="V4" s="11">
        <f>U4*7</f>
        <v>588</v>
      </c>
      <c r="W4" s="15">
        <f>H4+J4+P4+R4+T4+V4</f>
        <v>1534.6</v>
      </c>
      <c r="X4" s="15">
        <v>100</v>
      </c>
      <c r="Y4" s="15">
        <f>W4+X4</f>
        <v>1634.6</v>
      </c>
    </row>
    <row r="5" spans="1:45" x14ac:dyDescent="0.25">
      <c r="A5" s="11">
        <v>2</v>
      </c>
      <c r="B5" s="3">
        <v>3988</v>
      </c>
      <c r="C5" s="20">
        <v>45786</v>
      </c>
      <c r="D5" s="3" t="s">
        <v>30</v>
      </c>
      <c r="E5" s="4" t="s">
        <v>31</v>
      </c>
      <c r="F5" s="14" t="s">
        <v>10</v>
      </c>
      <c r="G5" s="14">
        <v>5.94</v>
      </c>
      <c r="H5" s="14">
        <f t="shared" ref="H5" si="0">G5*110</f>
        <v>653.40000000000009</v>
      </c>
      <c r="I5" s="11" t="s">
        <v>5</v>
      </c>
      <c r="J5" s="11">
        <f t="shared" ref="J5" si="1">IF(I5="ΑΡΙΣΤΗ",100,IF(I5="ΠΟΛΥ ΚΑΛΗ",50,IF(I5="ΚΑΛΗ",30,)))</f>
        <v>100</v>
      </c>
      <c r="K5" s="11" t="s">
        <v>10</v>
      </c>
      <c r="L5" s="12" t="s">
        <v>10</v>
      </c>
      <c r="M5" s="13"/>
      <c r="N5" s="23" t="str">
        <f t="shared" ref="N5" si="2">IF(AND(F5="ΝΑΙ",IF(OR(I5="ΑΡΙΣΤΗ",I5="ΠΟΛΥ ΚΑΛΗ",I5="ΚΑΛΗ"),IF(K5="ΝΑΙ",L5="ΝΑΙ"))),"ΟΚ","ΑΠΟΡΡΙΠΤΕΤΑΙ")</f>
        <v>ΟΚ</v>
      </c>
      <c r="O5" s="14" t="s">
        <v>10</v>
      </c>
      <c r="P5" s="14">
        <f t="shared" ref="P5" si="3">IF(O5="ΝΑΙ",150,0)</f>
        <v>150</v>
      </c>
      <c r="Q5" s="11"/>
      <c r="R5" s="11">
        <f t="shared" ref="R5" si="4">IF(Q5="ΑΡΙΣΤΗ",100,IF(Q5="ΠΟΛΥ ΚΑΛΗ",50,IF(Q5="ΚΑΛΗ",30,)))</f>
        <v>0</v>
      </c>
      <c r="S5" s="11"/>
      <c r="T5" s="11">
        <f t="shared" ref="T5" si="5">IF(S5="ΑΡΙΣΤΗ",100,IF(S5="ΠΟΛΥ ΚΑΛΗ",50,IF(S5="ΚΑΛΗ",30,)))</f>
        <v>0</v>
      </c>
      <c r="U5" s="11">
        <v>66</v>
      </c>
      <c r="V5" s="11">
        <f t="shared" ref="V5" si="6">U5*7</f>
        <v>462</v>
      </c>
      <c r="W5" s="15">
        <f t="shared" ref="W5" si="7">H5+J5+P5+R5+T5+V5</f>
        <v>1365.4</v>
      </c>
      <c r="X5" s="15">
        <v>100</v>
      </c>
      <c r="Y5" s="15">
        <f t="shared" ref="Y5" si="8">W5+X5</f>
        <v>1465.4</v>
      </c>
    </row>
    <row r="6" spans="1:45" x14ac:dyDescent="0.25">
      <c r="A6" s="11">
        <v>3</v>
      </c>
      <c r="B6" s="3">
        <v>4065</v>
      </c>
      <c r="C6" s="20">
        <v>45789</v>
      </c>
      <c r="D6" s="3" t="s">
        <v>32</v>
      </c>
      <c r="E6" s="4" t="s">
        <v>33</v>
      </c>
      <c r="F6" s="14" t="s">
        <v>10</v>
      </c>
      <c r="G6" s="14">
        <v>5.38</v>
      </c>
      <c r="H6" s="14">
        <f t="shared" ref="H6" si="9">G6*110</f>
        <v>591.79999999999995</v>
      </c>
      <c r="I6" s="11" t="s">
        <v>5</v>
      </c>
      <c r="J6" s="11">
        <f t="shared" ref="J6" si="10">IF(I6="ΑΡΙΣΤΗ",100,IF(I6="ΠΟΛΥ ΚΑΛΗ",50,IF(I6="ΚΑΛΗ",30,)))</f>
        <v>100</v>
      </c>
      <c r="K6" s="11" t="s">
        <v>10</v>
      </c>
      <c r="L6" s="12" t="s">
        <v>10</v>
      </c>
      <c r="M6" s="13" t="s">
        <v>10</v>
      </c>
      <c r="N6" s="23" t="str">
        <f t="shared" ref="N6" si="11">IF(AND(F6="ΝΑΙ",IF(OR(I6="ΑΡΙΣΤΗ",I6="ΠΟΛΥ ΚΑΛΗ",I6="ΚΑΛΗ"),IF(K6="ΝΑΙ",L6="ΝΑΙ"))),"ΟΚ","ΑΠΟΡΡΙΠΤΕΤΑΙ")</f>
        <v>ΟΚ</v>
      </c>
      <c r="O6" s="14"/>
      <c r="P6" s="14">
        <f t="shared" ref="P6" si="12">IF(O6="ΝΑΙ",150,0)</f>
        <v>0</v>
      </c>
      <c r="Q6" s="11" t="s">
        <v>20</v>
      </c>
      <c r="R6" s="11">
        <f t="shared" ref="R6" si="13">IF(Q6="ΑΡΙΣΤΗ",100,IF(Q6="ΠΟΛΥ ΚΑΛΗ",50,IF(Q6="ΚΑΛΗ",30,)))</f>
        <v>30</v>
      </c>
      <c r="S6" s="11"/>
      <c r="T6" s="11">
        <f t="shared" ref="T6" si="14">IF(S6="ΑΡΙΣΤΗ",100,IF(S6="ΠΟΛΥ ΚΑΛΗ",50,IF(S6="ΚΑΛΗ",30,)))</f>
        <v>0</v>
      </c>
      <c r="U6" s="11">
        <v>84</v>
      </c>
      <c r="V6" s="11">
        <f t="shared" ref="V6" si="15">U6*7</f>
        <v>588</v>
      </c>
      <c r="W6" s="15">
        <f t="shared" ref="W6" si="16">H6+J6+P6+R6+T6+V6</f>
        <v>1309.8</v>
      </c>
      <c r="X6" s="15">
        <v>100</v>
      </c>
      <c r="Y6" s="15">
        <f t="shared" ref="Y6" si="17">W6+X6</f>
        <v>1409.8</v>
      </c>
    </row>
  </sheetData>
  <sheetProtection algorithmName="SHA-512" hashValue="ysNgX61j+ZQHPn6lNabe679imk3yt/UIdDMr+vIi3eUUlOyOeiK60ePZVgHtJ3p1CS/UkB838DO21V0hzddb2g==" saltValue="v8HJDmItAKB4npIz430TTQ==" spinCount="100000" sheet="1" objects="1" scenarios="1"/>
  <mergeCells count="4">
    <mergeCell ref="A1:E1"/>
    <mergeCell ref="A2:E2"/>
    <mergeCell ref="F2:M2"/>
    <mergeCell ref="O2:V2"/>
  </mergeCells>
  <dataValidations count="4">
    <dataValidation type="whole" allowBlank="1" showInputMessage="1" showErrorMessage="1" errorTitle="ΠΡΟΣΟΧΗ!" error="ΑΠΟ 1 ΕΩΣ 84 ΜΗΝΕΣ" sqref="U4:U6" xr:uid="{537D6520-C788-44D2-AEA7-9A1BC08DB89C}">
      <formula1>1</formula1>
      <formula2>84</formula2>
    </dataValidation>
    <dataValidation type="whole" allowBlank="1" showInputMessage="1" showErrorMessage="1" errorTitle="ΠΡΟΣΟΧΗ!" error="ΕΩΣ 100 ΜΟΡΙΑ" sqref="X4:X6" xr:uid="{12475CFB-8696-4D6F-A27D-44B83DE8EF1F}">
      <formula1>1</formula1>
      <formula2>100</formula2>
    </dataValidation>
    <dataValidation type="list" allowBlank="1" showInputMessage="1" showErrorMessage="1" sqref="Q4:Q6 I4:I6 S4:S6" xr:uid="{088F63F0-B09D-44E0-BB18-CE5945F0B9FD}">
      <formula1>$AS$1:$AS$3</formula1>
    </dataValidation>
    <dataValidation type="list" allowBlank="1" showInputMessage="1" showErrorMessage="1" sqref="O4:O6 F4:F6 K4:M6" xr:uid="{CA8E94CB-2969-4744-BECD-E3C367C73C88}">
      <formula1>$AR$1:$AR$2</formula1>
    </dataValidation>
  </dataValidation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3105-12CC-4E9E-9143-EDB0186B7A67}">
  <dimension ref="A1:AS4"/>
  <sheetViews>
    <sheetView topLeftCell="H1" workbookViewId="0">
      <selection activeCell="AD17" sqref="AD17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7" style="1" customWidth="1"/>
    <col min="5" max="5" width="21.42578125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23.7109375" style="1" customWidth="1"/>
    <col min="13" max="13" width="14.140625" style="1" customWidth="1"/>
    <col min="14" max="14" width="14.42578125" style="1" customWidth="1"/>
    <col min="15" max="15" width="16.710937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9.7109375" style="1" customWidth="1"/>
    <col min="20" max="20" width="7.28515625" style="1" customWidth="1"/>
    <col min="21" max="21" width="25.7109375" style="1" customWidth="1"/>
    <col min="22" max="22" width="8" style="1" customWidth="1"/>
    <col min="23" max="23" width="9.5703125" style="1" customWidth="1"/>
    <col min="24" max="24" width="14.85546875" style="1" customWidth="1"/>
    <col min="25" max="25" width="10.5703125" style="1" customWidth="1"/>
    <col min="26" max="26" width="11.28515625" style="1" customWidth="1"/>
    <col min="27" max="44" width="9.140625" style="1"/>
    <col min="45" max="45" width="10.5703125" style="1" bestFit="1" customWidth="1"/>
    <col min="46" max="16384" width="9.140625" style="1"/>
  </cols>
  <sheetData>
    <row r="1" spans="1:45" ht="72" customHeight="1" x14ac:dyDescent="0.25">
      <c r="A1" s="33" t="s">
        <v>36</v>
      </c>
      <c r="B1" s="34"/>
      <c r="C1" s="34"/>
      <c r="D1" s="34"/>
      <c r="E1" s="34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8"/>
      <c r="AR1" s="1" t="s">
        <v>10</v>
      </c>
      <c r="AS1" s="1" t="s">
        <v>5</v>
      </c>
    </row>
    <row r="2" spans="1:45" s="2" customFormat="1" ht="15.75" customHeight="1" x14ac:dyDescent="0.25">
      <c r="A2" s="35" t="s">
        <v>13</v>
      </c>
      <c r="B2" s="36"/>
      <c r="C2" s="36"/>
      <c r="D2" s="36"/>
      <c r="E2" s="37"/>
      <c r="F2" s="38" t="s">
        <v>0</v>
      </c>
      <c r="G2" s="38"/>
      <c r="H2" s="38"/>
      <c r="I2" s="39"/>
      <c r="J2" s="39"/>
      <c r="K2" s="39"/>
      <c r="L2" s="35"/>
      <c r="M2" s="40"/>
      <c r="N2" s="9"/>
      <c r="O2" s="41" t="s">
        <v>9</v>
      </c>
      <c r="P2" s="42"/>
      <c r="Q2" s="42"/>
      <c r="R2" s="42"/>
      <c r="S2" s="42"/>
      <c r="T2" s="42"/>
      <c r="U2" s="42"/>
      <c r="V2" s="38"/>
      <c r="W2" s="18"/>
      <c r="X2" s="19"/>
      <c r="Y2" s="19"/>
      <c r="AR2" s="1" t="s">
        <v>19</v>
      </c>
      <c r="AS2" s="1" t="s">
        <v>21</v>
      </c>
    </row>
    <row r="3" spans="1:45" s="7" customFormat="1" ht="81" customHeight="1" x14ac:dyDescent="0.25">
      <c r="A3" s="3" t="s">
        <v>1</v>
      </c>
      <c r="B3" s="3" t="s">
        <v>16</v>
      </c>
      <c r="C3" s="8" t="s">
        <v>17</v>
      </c>
      <c r="D3" s="8" t="s">
        <v>14</v>
      </c>
      <c r="E3" s="4" t="s">
        <v>15</v>
      </c>
      <c r="F3" s="6" t="s">
        <v>12</v>
      </c>
      <c r="G3" s="6" t="s">
        <v>22</v>
      </c>
      <c r="H3" s="3" t="s">
        <v>8</v>
      </c>
      <c r="I3" s="3" t="s">
        <v>4</v>
      </c>
      <c r="J3" s="3" t="s">
        <v>8</v>
      </c>
      <c r="K3" s="3" t="s">
        <v>11</v>
      </c>
      <c r="L3" s="3" t="s">
        <v>25</v>
      </c>
      <c r="M3" s="4" t="s">
        <v>2</v>
      </c>
      <c r="N3" s="10"/>
      <c r="O3" s="5" t="s">
        <v>3</v>
      </c>
      <c r="P3" s="6" t="s">
        <v>8</v>
      </c>
      <c r="Q3" s="3" t="s">
        <v>6</v>
      </c>
      <c r="R3" s="3" t="s">
        <v>8</v>
      </c>
      <c r="S3" s="3" t="s">
        <v>7</v>
      </c>
      <c r="T3" s="3" t="s">
        <v>8</v>
      </c>
      <c r="U3" s="3" t="s">
        <v>26</v>
      </c>
      <c r="V3" s="3" t="s">
        <v>8</v>
      </c>
      <c r="W3" s="17" t="s">
        <v>24</v>
      </c>
      <c r="X3" s="16" t="s">
        <v>23</v>
      </c>
      <c r="Y3" s="16" t="s">
        <v>18</v>
      </c>
      <c r="AS3" s="7" t="s">
        <v>20</v>
      </c>
    </row>
    <row r="4" spans="1:45" x14ac:dyDescent="0.25">
      <c r="A4" s="11">
        <v>1</v>
      </c>
      <c r="B4" s="3">
        <v>3743</v>
      </c>
      <c r="C4" s="20">
        <v>45783</v>
      </c>
      <c r="D4" s="3" t="s">
        <v>28</v>
      </c>
      <c r="E4" s="4" t="s">
        <v>29</v>
      </c>
      <c r="F4" s="14" t="s">
        <v>10</v>
      </c>
      <c r="G4" s="14">
        <v>6.06</v>
      </c>
      <c r="H4" s="14">
        <f>G4*110</f>
        <v>666.59999999999991</v>
      </c>
      <c r="I4" s="11" t="s">
        <v>5</v>
      </c>
      <c r="J4" s="11">
        <f>IF(I4="ΑΡΙΣΤΗ",100,IF(I4="ΠΟΛΥ ΚΑΛΗ",50,IF(I4="ΚΑΛΗ",30,)))</f>
        <v>100</v>
      </c>
      <c r="K4" s="11" t="s">
        <v>10</v>
      </c>
      <c r="L4" s="12" t="s">
        <v>10</v>
      </c>
      <c r="M4" s="13" t="s">
        <v>10</v>
      </c>
      <c r="N4" s="23" t="str">
        <f>IF(AND(F4="ΝΑΙ",IF(OR(I4="ΑΡΙΣΤΗ",I4="ΠΟΛΥ ΚΑΛΗ",I4="ΚΑΛΗ"),IF(K4="ΝΑΙ",L4="ΝΑΙ"))),"ΟΚ","ΑΠΟΡΡΙΠΤΕΤΑΙ")</f>
        <v>ΟΚ</v>
      </c>
      <c r="O4" s="14" t="s">
        <v>10</v>
      </c>
      <c r="P4" s="14">
        <f>IF(O4="ΝΑΙ",150,0)</f>
        <v>150</v>
      </c>
      <c r="Q4" s="11" t="s">
        <v>20</v>
      </c>
      <c r="R4" s="11">
        <f>IF(Q4="ΑΡΙΣΤΗ",100,IF(Q4="ΠΟΛΥ ΚΑΛΗ",50,IF(Q4="ΚΑΛΗ",30,)))</f>
        <v>30</v>
      </c>
      <c r="S4" s="11"/>
      <c r="T4" s="11">
        <f>IF(S4="ΑΡΙΣΤΗ",100,IF(S4="ΠΟΛΥ ΚΑΛΗ",50,IF(S4="ΚΑΛΗ",30,)))</f>
        <v>0</v>
      </c>
      <c r="U4" s="11">
        <v>84</v>
      </c>
      <c r="V4" s="11">
        <f>U4*7</f>
        <v>588</v>
      </c>
      <c r="W4" s="15">
        <f>H4+J4+P4+R4+T4+V4</f>
        <v>1534.6</v>
      </c>
      <c r="X4" s="15">
        <v>100</v>
      </c>
      <c r="Y4" s="15">
        <f>W4+X4</f>
        <v>1634.6</v>
      </c>
    </row>
  </sheetData>
  <mergeCells count="4">
    <mergeCell ref="A1:E1"/>
    <mergeCell ref="A2:E2"/>
    <mergeCell ref="F2:M2"/>
    <mergeCell ref="O2:V2"/>
  </mergeCells>
  <dataValidations count="4">
    <dataValidation type="list" allowBlank="1" showInputMessage="1" showErrorMessage="1" sqref="O4 F4 K4:M4" xr:uid="{FE5A3DD0-D8E5-494C-BBB8-E35BBC601E34}">
      <formula1>$AR$1:$AR$2</formula1>
    </dataValidation>
    <dataValidation type="list" allowBlank="1" showInputMessage="1" showErrorMessage="1" sqref="Q4 I4 S4" xr:uid="{8E1C5182-8AC4-4830-8B19-DAD3D77808EC}">
      <formula1>$AS$1:$AS$3</formula1>
    </dataValidation>
    <dataValidation type="whole" allowBlank="1" showInputMessage="1" showErrorMessage="1" errorTitle="ΠΡΟΣΟΧΗ!" error="ΕΩΣ 100 ΜΟΡΙΑ" sqref="X4" xr:uid="{67586A11-57F5-426C-AECF-34AC97885567}">
      <formula1>1</formula1>
      <formula2>100</formula2>
    </dataValidation>
    <dataValidation type="whole" allowBlank="1" showInputMessage="1" showErrorMessage="1" errorTitle="ΠΡΟΣΟΧΗ!" error="ΑΠΟ 1 ΕΩΣ 84 ΜΗΝΕΣ" sqref="U4" xr:uid="{9DB6C916-C117-48B1-802D-3B15324513A3}">
      <formula1>1</formula1>
      <formula2>84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ΑΠΟΡΡΙΠΤΕΟΙ</vt:lpstr>
      <vt:lpstr>ΓΕΝΙΚΟΣ ΣΥΝΤΟΝΙΣΤΗΣ_ΚΑΤΑΤΑΞΗ</vt:lpstr>
      <vt:lpstr>ΓΕΝΙΚΟΣ ΣΥΝΤΟΝΙΣΤΗΣ_ΠΡΟΣΛΗΠΤΕΟΣ</vt:lpstr>
      <vt:lpstr>'ΓΕΝΙΚΟΣ ΣΥΝΤΟΝΙΣΤΗΣ_ΚΑΤΑΤΑΞΗ'!Print_Area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2024-07-11T04:10:34Z</cp:lastPrinted>
  <dcterms:created xsi:type="dcterms:W3CDTF">2017-10-23T05:29:48Z</dcterms:created>
  <dcterms:modified xsi:type="dcterms:W3CDTF">2025-05-26T12:00:32Z</dcterms:modified>
</cp:coreProperties>
</file>